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E5639DD6-EB1F-4136-841B-106BBBE1FC2C}" xr6:coauthVersionLast="47" xr6:coauthVersionMax="47" xr10:uidLastSave="{00000000-0000-0000-0000-000000000000}"/>
  <bookViews>
    <workbookView xWindow="-38520" yWindow="-120" windowWidth="38640" windowHeight="21840" tabRatio="796" xr2:uid="{00000000-000D-0000-FFFF-FFFF00000000}"/>
  </bookViews>
  <sheets>
    <sheet name="Weekly totals" sheetId="2" r:id="rId1"/>
    <sheet name="Daily totals" sheetId="3" r:id="rId2"/>
    <sheet name="Details 13 Oct 2025" sheetId="4" r:id="rId3"/>
    <sheet name="Details 14 Oct 2025" sheetId="5" r:id="rId4"/>
    <sheet name="Details 15 Oct 2025" sheetId="7" r:id="rId5"/>
    <sheet name="Details 16 Oct 2025" sheetId="8" r:id="rId6"/>
    <sheet name="Details 17 Oct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B13" i="3"/>
  <c r="B9" i="9"/>
  <c r="C9" i="9" s="1"/>
  <c r="B1" i="9"/>
  <c r="C9" i="8"/>
  <c r="B9" i="8"/>
  <c r="B1" i="8"/>
  <c r="B9" i="7"/>
  <c r="C9" i="7" s="1"/>
  <c r="B1" i="7"/>
  <c r="E5" i="2" l="1"/>
  <c r="B9" i="5"/>
  <c r="C9" i="5" s="1"/>
  <c r="C9" i="4"/>
  <c r="G12" i="2"/>
  <c r="B9" i="4"/>
  <c r="C5" i="2"/>
  <c r="B1" i="4" l="1"/>
  <c r="B1" i="5" l="1"/>
  <c r="E13" i="3"/>
  <c r="C13" i="3" s="1"/>
  <c r="D13" i="3"/>
  <c r="F13" i="2"/>
  <c r="E13" i="2"/>
  <c r="D13" i="2"/>
  <c r="B5" i="3" l="1"/>
  <c r="D5" i="3" l="1"/>
</calcChain>
</file>

<file path=xl/sharedStrings.xml><?xml version="1.0" encoding="utf-8"?>
<sst xmlns="http://schemas.openxmlformats.org/spreadsheetml/2006/main" count="121" uniqueCount="29">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</sst>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3" borderId="8" xfId="0" applyNumberFormat="1" applyFont="1" applyFill="1" applyBorder="1" applyAlignment="1">
      <alignment horizontal="left" vertical="center"/>
    </xf>
    <xf numFmtId="166" fontId="9" fillId="3" borderId="8" xfId="0" applyNumberFormat="1" applyFont="1" applyFill="1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9" fillId="3" borderId="8" xfId="0" applyNumberFormat="1" applyFont="1" applyFill="1" applyBorder="1" applyAlignment="1">
      <alignment horizontal="right" vertical="center"/>
    </xf>
    <xf numFmtId="167" fontId="9" fillId="3" borderId="8" xfId="0" applyNumberFormat="1" applyFont="1" applyFill="1" applyBorder="1">
      <alignment vertical="center"/>
    </xf>
    <xf numFmtId="10" fontId="9" fillId="3" borderId="8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2" totalsRowShown="0" headerRowDxfId="17">
  <autoFilter ref="A7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4"/>
  <sheetViews>
    <sheetView showGridLines="0" tabSelected="1" view="pageLayout" zoomScaleNormal="100" workbookViewId="0">
      <selection activeCell="G13" sqref="G13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45947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5">
        <v>912937</v>
      </c>
      <c r="E8" s="46">
        <v>32.860900000000001</v>
      </c>
      <c r="F8" s="47">
        <v>8.0000000000000004E-4</v>
      </c>
      <c r="G8" s="48">
        <v>29999959.82</v>
      </c>
    </row>
    <row r="9" spans="1:8" ht="15.75" customHeight="1">
      <c r="A9" s="41">
        <v>45929</v>
      </c>
      <c r="B9" s="35" t="s">
        <v>8</v>
      </c>
      <c r="C9" s="41">
        <v>45933</v>
      </c>
      <c r="D9" s="45">
        <v>2769551</v>
      </c>
      <c r="E9" s="46">
        <v>32.366399999999999</v>
      </c>
      <c r="F9" s="47">
        <v>2.5000000000000001E-3</v>
      </c>
      <c r="G9" s="48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5">
        <v>2840932</v>
      </c>
      <c r="E10" s="46">
        <v>31.6797</v>
      </c>
      <c r="F10" s="47">
        <v>2.5000000000000001E-3</v>
      </c>
      <c r="G10" s="48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5">
        <v>3018969</v>
      </c>
      <c r="E11" s="46">
        <v>30.805199999999999</v>
      </c>
      <c r="F11" s="47">
        <v>2.7000000000000001E-3</v>
      </c>
      <c r="G11" s="48">
        <v>92999947.640000001</v>
      </c>
    </row>
    <row r="12" spans="1:8" ht="15.75" customHeight="1">
      <c r="A12" s="39"/>
      <c r="B12" s="39"/>
      <c r="C12" s="39"/>
      <c r="D12" s="42"/>
      <c r="E12" s="43"/>
      <c r="F12" s="44"/>
      <c r="G12" s="40">
        <f>+Weekly[[#This Row],[Numbers of shares acquired]]*Weekly[[#This Row],[Average price 
(in EUR)]]</f>
        <v>0</v>
      </c>
    </row>
    <row r="13" spans="1:8" ht="17.100000000000001" customHeight="1" thickBot="1">
      <c r="A13" s="11" t="s">
        <v>6</v>
      </c>
      <c r="B13" s="11"/>
      <c r="C13" s="11"/>
      <c r="D13" s="12">
        <f>SUBTOTAL(109,Weekly[Numbers of shares acquired])</f>
        <v>9542389</v>
      </c>
      <c r="E13" s="13">
        <f>SUBTOTAL(109,Weekly[Purchased volume
(in EUR)])/SUBTOTAL(109,Weekly[Numbers of shares acquired])</f>
        <v>31.71536355413723</v>
      </c>
      <c r="F13" s="14">
        <f>SUBTOTAL(109,Weekly[Numbers of shares acquired])/shares</f>
        <v>8.4633447476955784E-3</v>
      </c>
      <c r="G13" s="15">
        <f>SUBTOTAL(9,Weekly[Purchased volume
(in EUR)])</f>
        <v>302640336.31</v>
      </c>
    </row>
    <row r="14" spans="1:8" ht="13.5" customHeight="1" thickTop="1"/>
    <row r="15" spans="1:8" ht="12.75" customHeight="1"/>
    <row r="16" spans="1:8" ht="30" customHeight="1">
      <c r="A16" s="72" t="s">
        <v>25</v>
      </c>
      <c r="B16" s="72"/>
      <c r="C16" s="72"/>
      <c r="D16" s="72"/>
      <c r="E16" s="72"/>
      <c r="F16" s="72"/>
      <c r="G16" s="72"/>
    </row>
    <row r="17" spans="1:7" ht="12.75" customHeight="1">
      <c r="A17" s="20"/>
    </row>
    <row r="18" spans="1:7" ht="12.75" customHeight="1"/>
    <row r="19" spans="1:7" ht="12.75" customHeight="1">
      <c r="D19" s="5"/>
    </row>
    <row r="20" spans="1:7" ht="12.75" customHeight="1"/>
    <row r="21" spans="1:7" ht="12.75" customHeight="1"/>
    <row r="22" spans="1:7" ht="12.75" customHeight="1">
      <c r="A22" s="20"/>
      <c r="B22" s="20"/>
      <c r="C22" s="20"/>
      <c r="D22" s="20"/>
      <c r="E22" s="20"/>
      <c r="F22" s="20"/>
      <c r="G22" s="20"/>
    </row>
    <row r="23" spans="1:7" ht="12.75" customHeight="1">
      <c r="A23" s="20"/>
      <c r="B23" s="20"/>
      <c r="C23" s="20"/>
      <c r="D23" s="20"/>
      <c r="E23" s="20"/>
      <c r="F23" s="20"/>
      <c r="G23" s="20"/>
    </row>
    <row r="24" spans="1:7" ht="12.75" customHeight="1">
      <c r="A24" s="20"/>
      <c r="B24" s="20"/>
      <c r="C24" s="20"/>
      <c r="D24" s="20"/>
      <c r="E24" s="20"/>
      <c r="F24" s="20"/>
      <c r="G24" s="20"/>
    </row>
  </sheetData>
  <mergeCells count="1">
    <mergeCell ref="A16:G16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F42" sqref="F42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45943</v>
      </c>
      <c r="C5" s="4" t="s">
        <v>8</v>
      </c>
      <c r="D5" s="3">
        <f>MAX(Daily[Date])</f>
        <v>45947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9">
        <v>45943</v>
      </c>
      <c r="B8" s="45">
        <v>574839</v>
      </c>
      <c r="C8" s="46">
        <v>31.313099999999999</v>
      </c>
      <c r="D8" s="47">
        <v>5.0000000000000001E-4</v>
      </c>
      <c r="E8" s="48">
        <v>17999991.09</v>
      </c>
      <c r="F8" s="36" t="s">
        <v>23</v>
      </c>
    </row>
    <row r="9" spans="1:7" ht="15.6" customHeight="1">
      <c r="A9" s="50">
        <v>45944</v>
      </c>
      <c r="B9" s="51">
        <v>582982</v>
      </c>
      <c r="C9" s="52">
        <v>30.875699999999998</v>
      </c>
      <c r="D9" s="53">
        <v>5.0000000000000001E-4</v>
      </c>
      <c r="E9" s="54">
        <v>17999977.34</v>
      </c>
      <c r="F9" s="38" t="s">
        <v>23</v>
      </c>
    </row>
    <row r="10" spans="1:7" ht="15.6" customHeight="1">
      <c r="A10" s="50">
        <v>45945</v>
      </c>
      <c r="B10" s="51">
        <v>573323</v>
      </c>
      <c r="C10" s="52">
        <v>31.395900000000001</v>
      </c>
      <c r="D10" s="53">
        <v>5.0000000000000001E-4</v>
      </c>
      <c r="E10" s="54">
        <v>17999991.579999998</v>
      </c>
      <c r="F10" s="38" t="s">
        <v>23</v>
      </c>
    </row>
    <row r="11" spans="1:7" ht="15.6" customHeight="1">
      <c r="A11" s="50">
        <v>45946</v>
      </c>
      <c r="B11" s="51">
        <v>582507</v>
      </c>
      <c r="C11" s="52">
        <v>30.9009</v>
      </c>
      <c r="D11" s="53">
        <v>5.0000000000000001E-4</v>
      </c>
      <c r="E11" s="54">
        <v>17999990.559999999</v>
      </c>
      <c r="F11" s="38" t="s">
        <v>23</v>
      </c>
    </row>
    <row r="12" spans="1:7" ht="15.6" customHeight="1">
      <c r="A12" s="63">
        <v>45947</v>
      </c>
      <c r="B12" s="64">
        <v>705318</v>
      </c>
      <c r="C12" s="65">
        <v>29.773800000000001</v>
      </c>
      <c r="D12" s="66">
        <v>5.9999999999999995E-4</v>
      </c>
      <c r="E12" s="67">
        <v>20999997.07</v>
      </c>
      <c r="F12" s="38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3018969</v>
      </c>
      <c r="C13" s="17">
        <f>ROUND(E13/B13,4)</f>
        <v>30.805199999999999</v>
      </c>
      <c r="D13" s="19">
        <f>SUBTOTAL(109,Daily[Numbers of shares acquired])/shares</f>
        <v>2.677586863164536E-3</v>
      </c>
      <c r="E13" s="16">
        <f>SUBTOTAL(109,Daily[Purchased volume
(in EUR)])</f>
        <v>92999947.639999986</v>
      </c>
      <c r="F13" s="18"/>
    </row>
    <row r="14" spans="1:7" ht="13.5" customHeight="1" thickTop="1"/>
    <row r="15" spans="1:7" ht="11.1" customHeight="1">
      <c r="A15" s="73"/>
      <c r="B15" s="73"/>
      <c r="C15" s="73"/>
      <c r="D15" s="73"/>
      <c r="E15" s="73"/>
      <c r="F15" s="73"/>
    </row>
    <row r="16" spans="1:7" ht="33" customHeight="1">
      <c r="A16" s="74" t="s">
        <v>25</v>
      </c>
      <c r="B16" s="74"/>
      <c r="C16" s="74"/>
      <c r="D16" s="74"/>
      <c r="E16" s="74"/>
      <c r="F16" s="74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13 Oct 2025'!A1" tooltip="details" display="details" xr:uid="{0EF37549-3CF1-41AB-8ACC-CF712A4A5348}"/>
    <hyperlink ref="F9" location="'Details 14 Oct 2025'!A1" display="details" xr:uid="{9E45964F-006C-48F6-9039-C10C87C67F3E}"/>
    <hyperlink ref="F10" location="'Details 15 Oct 2025'!A1" display="details" xr:uid="{37D8A7C6-ABFE-4A95-8DDF-DF96A6CE4D74}"/>
    <hyperlink ref="F11" location="'Details 16 Oct 2025'!A1" display="details" xr:uid="{916F00C5-34DD-442E-9148-9494B667768B}"/>
    <hyperlink ref="F12" location="'Details 17 Oct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45943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5">
        <v>45943</v>
      </c>
      <c r="B5" s="56">
        <v>348981</v>
      </c>
      <c r="C5" s="57">
        <v>31.341633000000002</v>
      </c>
      <c r="D5" s="58" t="s">
        <v>19</v>
      </c>
      <c r="E5" s="58" t="s">
        <v>20</v>
      </c>
      <c r="F5" s="28"/>
    </row>
    <row r="6" spans="1:6" ht="20.100000000000001" customHeight="1">
      <c r="A6" s="59">
        <v>45943</v>
      </c>
      <c r="B6" s="60">
        <v>178099</v>
      </c>
      <c r="C6" s="61">
        <v>31.272822000000001</v>
      </c>
      <c r="D6" s="62" t="s">
        <v>19</v>
      </c>
      <c r="E6" s="62" t="s">
        <v>21</v>
      </c>
      <c r="F6" s="28"/>
    </row>
    <row r="7" spans="1:6" ht="20.100000000000001" customHeight="1">
      <c r="A7" s="59">
        <v>45943</v>
      </c>
      <c r="B7" s="60">
        <v>23703</v>
      </c>
      <c r="C7" s="61">
        <v>31.255388</v>
      </c>
      <c r="D7" s="62" t="s">
        <v>19</v>
      </c>
      <c r="E7" s="62" t="s">
        <v>27</v>
      </c>
      <c r="F7" s="28"/>
    </row>
    <row r="8" spans="1:6" ht="20.100000000000001" customHeight="1">
      <c r="A8" s="68">
        <v>45943</v>
      </c>
      <c r="B8" s="69">
        <v>24056</v>
      </c>
      <c r="C8" s="70">
        <v>31.253561999999999</v>
      </c>
      <c r="D8" s="62" t="s">
        <v>19</v>
      </c>
      <c r="E8" s="62" t="s">
        <v>28</v>
      </c>
      <c r="F8" s="28"/>
    </row>
    <row r="9" spans="1:6" ht="21.6" customHeight="1" thickBot="1">
      <c r="A9" s="31"/>
      <c r="B9" s="31">
        <f>SUM(B5:B8)</f>
        <v>574839</v>
      </c>
      <c r="C9" s="32">
        <f>SUMPRODUCT(B5:B8,C5:C8)/B9</f>
        <v>31.313071835047726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45944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5">
        <v>45944</v>
      </c>
      <c r="B5" s="56">
        <v>421880</v>
      </c>
      <c r="C5" s="57">
        <v>30.896711</v>
      </c>
      <c r="D5" s="58" t="s">
        <v>19</v>
      </c>
      <c r="E5" s="58" t="s">
        <v>20</v>
      </c>
      <c r="F5" s="28"/>
    </row>
    <row r="6" spans="1:6" ht="20.100000000000001" customHeight="1">
      <c r="A6" s="59">
        <v>45944</v>
      </c>
      <c r="B6" s="60">
        <v>129102</v>
      </c>
      <c r="C6" s="61">
        <v>30.824954999999999</v>
      </c>
      <c r="D6" s="62" t="s">
        <v>19</v>
      </c>
      <c r="E6" s="62" t="s">
        <v>21</v>
      </c>
      <c r="F6" s="28"/>
    </row>
    <row r="7" spans="1:6" ht="20.100000000000001" customHeight="1">
      <c r="A7" s="59">
        <v>45944</v>
      </c>
      <c r="B7" s="60">
        <v>16000</v>
      </c>
      <c r="C7" s="61">
        <v>30.801019</v>
      </c>
      <c r="D7" s="62" t="s">
        <v>19</v>
      </c>
      <c r="E7" s="62" t="s">
        <v>27</v>
      </c>
      <c r="F7" s="28"/>
    </row>
    <row r="8" spans="1:6" ht="20.100000000000001" customHeight="1">
      <c r="A8" s="68">
        <v>45944</v>
      </c>
      <c r="B8" s="69">
        <v>16000</v>
      </c>
      <c r="C8" s="70">
        <v>30.804165000000001</v>
      </c>
      <c r="D8" s="71" t="s">
        <v>19</v>
      </c>
      <c r="E8" s="71" t="s">
        <v>28</v>
      </c>
      <c r="F8" s="28"/>
    </row>
    <row r="9" spans="1:6" ht="21.6" customHeight="1" thickBot="1">
      <c r="A9" s="31"/>
      <c r="B9" s="31">
        <f>SUM(B5:B8)</f>
        <v>582982</v>
      </c>
      <c r="C9" s="32">
        <f>SUMPRODUCT(B5:B8,C5:C8)/B9</f>
        <v>30.875654344542369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45945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5">
        <v>45945</v>
      </c>
      <c r="B5" s="56">
        <v>320562</v>
      </c>
      <c r="C5" s="57">
        <v>31.432456999999999</v>
      </c>
      <c r="D5" s="58" t="s">
        <v>19</v>
      </c>
      <c r="E5" s="58" t="s">
        <v>20</v>
      </c>
      <c r="F5" s="28"/>
    </row>
    <row r="6" spans="1:6" ht="20.100000000000001" customHeight="1">
      <c r="A6" s="59">
        <v>45945</v>
      </c>
      <c r="B6" s="60">
        <v>198345</v>
      </c>
      <c r="C6" s="61">
        <v>31.344487000000001</v>
      </c>
      <c r="D6" s="62" t="s">
        <v>19</v>
      </c>
      <c r="E6" s="62" t="s">
        <v>21</v>
      </c>
      <c r="F6" s="28"/>
    </row>
    <row r="7" spans="1:6" ht="20.100000000000001" customHeight="1">
      <c r="A7" s="59">
        <v>45945</v>
      </c>
      <c r="B7" s="60">
        <v>29424</v>
      </c>
      <c r="C7" s="61">
        <v>31.354763999999999</v>
      </c>
      <c r="D7" s="62" t="s">
        <v>19</v>
      </c>
      <c r="E7" s="62" t="s">
        <v>27</v>
      </c>
      <c r="F7" s="28"/>
    </row>
    <row r="8" spans="1:6" ht="20.100000000000001" customHeight="1">
      <c r="A8" s="68">
        <v>45945</v>
      </c>
      <c r="B8" s="69">
        <v>24992</v>
      </c>
      <c r="C8" s="70">
        <v>31.382733999999999</v>
      </c>
      <c r="D8" s="71" t="s">
        <v>19</v>
      </c>
      <c r="E8" s="71" t="s">
        <v>28</v>
      </c>
      <c r="F8" s="28"/>
    </row>
    <row r="9" spans="1:6" ht="21.6" customHeight="1" thickBot="1">
      <c r="A9" s="31"/>
      <c r="B9" s="31">
        <f>SUM(B5:B8)</f>
        <v>573323</v>
      </c>
      <c r="C9" s="32">
        <f>SUMPRODUCT(B5:B8,C5:C8)/B9</f>
        <v>31.395868330614679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45946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5">
        <v>45946</v>
      </c>
      <c r="B5" s="56">
        <v>329525</v>
      </c>
      <c r="C5" s="57">
        <v>30.905787</v>
      </c>
      <c r="D5" s="58" t="s">
        <v>19</v>
      </c>
      <c r="E5" s="58" t="s">
        <v>20</v>
      </c>
      <c r="F5" s="28"/>
    </row>
    <row r="6" spans="1:6" ht="20.100000000000001" customHeight="1">
      <c r="A6" s="59">
        <v>45946</v>
      </c>
      <c r="B6" s="60">
        <v>209275</v>
      </c>
      <c r="C6" s="61">
        <v>30.893806000000001</v>
      </c>
      <c r="D6" s="62" t="s">
        <v>19</v>
      </c>
      <c r="E6" s="62" t="s">
        <v>21</v>
      </c>
      <c r="F6" s="28"/>
    </row>
    <row r="7" spans="1:6" ht="20.100000000000001" customHeight="1">
      <c r="A7" s="59">
        <v>45946</v>
      </c>
      <c r="B7" s="60">
        <v>22057</v>
      </c>
      <c r="C7" s="61">
        <v>30.89678</v>
      </c>
      <c r="D7" s="62" t="s">
        <v>19</v>
      </c>
      <c r="E7" s="62" t="s">
        <v>27</v>
      </c>
      <c r="F7" s="28"/>
    </row>
    <row r="8" spans="1:6" ht="20.100000000000001" customHeight="1">
      <c r="A8" s="68">
        <v>45946</v>
      </c>
      <c r="B8" s="69">
        <v>21650</v>
      </c>
      <c r="C8" s="70">
        <v>30.898499999999999</v>
      </c>
      <c r="D8" s="71" t="s">
        <v>19</v>
      </c>
      <c r="E8" s="71" t="s">
        <v>28</v>
      </c>
      <c r="F8" s="28"/>
    </row>
    <row r="9" spans="1:6" ht="21.6" customHeight="1" thickBot="1">
      <c r="A9" s="31"/>
      <c r="B9" s="31">
        <f>SUM(B5:B8)</f>
        <v>582507</v>
      </c>
      <c r="C9" s="32">
        <f>SUMPRODUCT(B5:B8,C5:C8)/B9</f>
        <v>30.900870741956748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45947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5">
        <v>45947</v>
      </c>
      <c r="B5" s="56">
        <v>486480</v>
      </c>
      <c r="C5" s="57">
        <v>29.776702</v>
      </c>
      <c r="D5" s="58" t="s">
        <v>19</v>
      </c>
      <c r="E5" s="58" t="s">
        <v>20</v>
      </c>
      <c r="F5" s="28"/>
    </row>
    <row r="6" spans="1:6" ht="20.100000000000001" customHeight="1">
      <c r="A6" s="59">
        <v>45947</v>
      </c>
      <c r="B6" s="60">
        <v>158838</v>
      </c>
      <c r="C6" s="61">
        <v>29.760380999999999</v>
      </c>
      <c r="D6" s="62" t="s">
        <v>19</v>
      </c>
      <c r="E6" s="62" t="s">
        <v>21</v>
      </c>
      <c r="F6" s="28"/>
    </row>
    <row r="7" spans="1:6" ht="20.100000000000001" customHeight="1">
      <c r="A7" s="59">
        <v>45947</v>
      </c>
      <c r="B7" s="60">
        <v>30000</v>
      </c>
      <c r="C7" s="61">
        <v>29.783321000000001</v>
      </c>
      <c r="D7" s="62" t="s">
        <v>19</v>
      </c>
      <c r="E7" s="62" t="s">
        <v>27</v>
      </c>
      <c r="F7" s="28"/>
    </row>
    <row r="8" spans="1:6" ht="20.100000000000001" customHeight="1">
      <c r="A8" s="68">
        <v>45947</v>
      </c>
      <c r="B8" s="69">
        <v>30000</v>
      </c>
      <c r="C8" s="70">
        <v>29.788810000000002</v>
      </c>
      <c r="D8" s="71" t="s">
        <v>19</v>
      </c>
      <c r="E8" s="71" t="s">
        <v>28</v>
      </c>
      <c r="F8" s="28"/>
    </row>
    <row r="9" spans="1:6" ht="21.6" customHeight="1" thickBot="1">
      <c r="A9" s="31"/>
      <c r="B9" s="31">
        <f>SUM(B5:B8)</f>
        <v>705318</v>
      </c>
      <c r="C9" s="32">
        <f>SUMPRODUCT(B5:B8,C5:C8)/B9</f>
        <v>29.773823036187935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13 Oct 2025</vt:lpstr>
      <vt:lpstr>Details 14 Oct 2025</vt:lpstr>
      <vt:lpstr>Details 15 Oct 2025</vt:lpstr>
      <vt:lpstr>Details 16 Oct 2025</vt:lpstr>
      <vt:lpstr>Details 17 Oct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2025-10-20T07:11:44Z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