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F:\GLFI-CMK-CBK\Corporate Broking\CLIENTS\Commerzbank\Weekly\"/>
    </mc:Choice>
  </mc:AlternateContent>
  <xr:revisionPtr revIDLastSave="0" documentId="13_ncr:1_{36662087-5CBD-4CAE-9DD6-2978B088825C}" xr6:coauthVersionLast="47" xr6:coauthVersionMax="47" xr10:uidLastSave="{00000000-0000-0000-0000-000000000000}"/>
  <bookViews>
    <workbookView xWindow="-38520" yWindow="-120" windowWidth="38640" windowHeight="21840" tabRatio="796" xr2:uid="{00000000-000D-0000-FFFF-FFFF00000000}"/>
  </bookViews>
  <sheets>
    <sheet name="Weekly totals" sheetId="2" r:id="rId1"/>
    <sheet name="Daily totals" sheetId="3" r:id="rId2"/>
    <sheet name="Details 10 Nov 2025" sheetId="4" r:id="rId3"/>
    <sheet name="Details 11 Nov 2025" sheetId="5" r:id="rId4"/>
    <sheet name="Details 12 Nov 2025" sheetId="7" r:id="rId5"/>
    <sheet name="Details 13 Nov 2025" sheetId="8" r:id="rId6"/>
    <sheet name="Details 14 Nov 2025" sheetId="9" r:id="rId7"/>
  </sheets>
  <definedNames>
    <definedName name="__FDS_HYPERLINK_TOGGLE_STATE__" hidden="1">"ON"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shares">'Weekly totals'!$H$2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3" l="1"/>
  <c r="B13" i="3"/>
  <c r="B9" i="9"/>
  <c r="C9" i="9" s="1"/>
  <c r="B1" i="9"/>
  <c r="B9" i="8"/>
  <c r="C9" i="8" s="1"/>
  <c r="B1" i="8"/>
  <c r="B9" i="7"/>
  <c r="C9" i="7" s="1"/>
  <c r="B1" i="7"/>
  <c r="E5" i="2" l="1"/>
  <c r="B9" i="5"/>
  <c r="C9" i="5" s="1"/>
  <c r="C9" i="4"/>
  <c r="B9" i="4"/>
  <c r="C5" i="2"/>
  <c r="B1" i="4" l="1"/>
  <c r="B1" i="5" l="1"/>
  <c r="C13" i="3"/>
  <c r="D13" i="3"/>
  <c r="F16" i="2"/>
  <c r="D16" i="2"/>
  <c r="B5" i="3" l="1"/>
  <c r="D5" i="3" l="1"/>
  <c r="G16" i="2" l="1"/>
  <c r="E16" i="2"/>
</calcChain>
</file>

<file path=xl/sharedStrings.xml><?xml version="1.0" encoding="utf-8"?>
<sst xmlns="http://schemas.openxmlformats.org/spreadsheetml/2006/main" count="125" uniqueCount="29">
  <si>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</si>
  <si>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</si>
  <si>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</si>
  <si>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</si>
  <si>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</si>
  <si>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</si>
  <si>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t>Total</t>
  </si>
  <si>
    <t>Period:</t>
  </si>
  <si>
    <t>-</t>
  </si>
  <si>
    <t xml:space="preserve"> </t>
  </si>
  <si>
    <t>to</t>
  </si>
  <si>
    <t>Details</t>
  </si>
  <si>
    <t>Date:</t>
  </si>
  <si>
    <t>Daily Summary:</t>
  </si>
  <si>
    <t>Day of the transaction</t>
  </si>
  <si>
    <t>Total number of shares purchased</t>
  </si>
  <si>
    <t>Daily weighted average purchase price of the shares</t>
  </si>
  <si>
    <t>Currency</t>
  </si>
  <si>
    <t>System</t>
  </si>
  <si>
    <t>EUR</t>
  </si>
  <si>
    <t>XETA</t>
  </si>
  <si>
    <t>CEUX</t>
  </si>
  <si>
    <r>
      <t xml:space="preserve">Percentage of share capital </t>
    </r>
    <r>
      <rPr>
        <b/>
        <vertAlign val="superscript"/>
        <sz val="10"/>
        <color theme="0"/>
        <rFont val="Arial"/>
        <family val="2"/>
        <scheme val="minor"/>
      </rPr>
      <t>(1)</t>
    </r>
  </si>
  <si>
    <t>details</t>
  </si>
  <si>
    <t>Share Buyback 2025/II</t>
  </si>
  <si>
    <t>(1) For the Share Buyback 2025/II, the quota “Percentage of share capital” is calculated on the basis of the shares outstanding as of 31 July 2025 (1,127,496,195 shares).</t>
  </si>
  <si>
    <t>total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</si>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</sst>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_-;\-* #,##0.00_-;_-* &quot;-&quot;??_-;_-@_-"/>
    <numFmt numFmtId="165" formatCode="dd\/mm\/yyyy"/>
    <numFmt numFmtId="166" formatCode="_-* #,##0_-;\-* #,##0_-;_-* &quot;-&quot;??_-;_-@_-"/>
    <numFmt numFmtId="167" formatCode="0.0000"/>
    <numFmt numFmtId="168" formatCode="_-* #,##0\ _€_-;\-* #,##0\ _€_-;_-* &quot;-&quot;??\ _€_-;_-@_-"/>
    <numFmt numFmtId="169" formatCode="_-* #,##0.00\ _€_-;\-* #,##0.00\ _€_-;_-* &quot;-&quot;??\ _€_-;_-@_-"/>
    <numFmt numFmtId="170" formatCode="#,##0.0000"/>
  </numFmts>
  <fonts count="19">
    <font>
      <sz val="1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vertAlign val="superscript"/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b/>
      <sz val="10"/>
      <color rgb="FF000000"/>
      <name val="SansSerif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/>
      <right/>
      <top style="thin">
        <color theme="3"/>
      </top>
      <bottom/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 style="thin">
        <color auto="1"/>
      </top>
      <bottom style="double">
        <color theme="1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theme="3"/>
      </top>
      <bottom/>
      <diagonal/>
    </border>
    <border>
      <left/>
      <right/>
      <top style="hair">
        <color theme="3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164" fontId="3" fillId="0" borderId="0"/>
    <xf numFmtId="0" fontId="4" fillId="0" borderId="0"/>
    <xf numFmtId="0" fontId="7" fillId="0" borderId="0"/>
    <xf numFmtId="0" fontId="10" fillId="0" borderId="0"/>
    <xf numFmtId="9" fontId="3" fillId="0" borderId="0"/>
    <xf numFmtId="0" fontId="8" fillId="0" borderId="0"/>
    <xf numFmtId="169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5" fillId="0" borderId="0" xfId="0" applyFont="1" applyAlignment="1"/>
    <xf numFmtId="0" fontId="0" fillId="0" borderId="0" xfId="0" applyAlignment="1"/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164" fontId="0" fillId="0" borderId="0" xfId="1" applyFont="1" applyAlignment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4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3" borderId="2" xfId="0" applyFont="1" applyFill="1" applyBorder="1">
      <alignment vertical="center"/>
    </xf>
    <xf numFmtId="166" fontId="6" fillId="3" borderId="3" xfId="0" applyNumberFormat="1" applyFont="1" applyFill="1" applyBorder="1" applyAlignment="1">
      <alignment horizontal="right" vertical="center"/>
    </xf>
    <xf numFmtId="167" fontId="6" fillId="3" borderId="3" xfId="0" applyNumberFormat="1" applyFont="1" applyFill="1" applyBorder="1">
      <alignment vertical="center"/>
    </xf>
    <xf numFmtId="10" fontId="6" fillId="3" borderId="3" xfId="0" applyNumberFormat="1" applyFont="1" applyFill="1" applyBorder="1">
      <alignment vertical="center"/>
    </xf>
    <xf numFmtId="166" fontId="6" fillId="3" borderId="3" xfId="0" applyNumberFormat="1" applyFont="1" applyFill="1" applyBorder="1">
      <alignment vertical="center"/>
    </xf>
    <xf numFmtId="166" fontId="2" fillId="3" borderId="2" xfId="0" applyNumberFormat="1" applyFont="1" applyFill="1" applyBorder="1">
      <alignment vertical="center"/>
    </xf>
    <xf numFmtId="167" fontId="2" fillId="3" borderId="2" xfId="0" applyNumberFormat="1" applyFont="1" applyFill="1" applyBorder="1">
      <alignment vertical="center"/>
    </xf>
    <xf numFmtId="168" fontId="2" fillId="3" borderId="2" xfId="0" applyNumberFormat="1" applyFont="1" applyFill="1" applyBorder="1">
      <alignment vertical="center"/>
    </xf>
    <xf numFmtId="10" fontId="2" fillId="3" borderId="2" xfId="5" applyNumberFormat="1" applyFont="1" applyFill="1" applyBorder="1" applyAlignment="1">
      <alignment vertical="center"/>
    </xf>
    <xf numFmtId="0" fontId="7" fillId="0" borderId="0" xfId="3"/>
    <xf numFmtId="0" fontId="7" fillId="0" borderId="0" xfId="3" applyAlignment="1">
      <alignment horizontal="left" vertical="center" wrapText="1"/>
    </xf>
    <xf numFmtId="0" fontId="1" fillId="0" borderId="0" xfId="25"/>
    <xf numFmtId="0" fontId="0" fillId="0" borderId="0" xfId="0" applyAlignment="1">
      <alignment vertical="center" wrapText="1"/>
    </xf>
    <xf numFmtId="0" fontId="13" fillId="5" borderId="0" xfId="25" applyFont="1" applyFill="1" applyAlignment="1">
      <alignment horizontal="left" wrapText="1"/>
    </xf>
    <xf numFmtId="14" fontId="15" fillId="5" borderId="0" xfId="25" applyNumberFormat="1" applyFont="1" applyFill="1" applyAlignment="1">
      <alignment horizontal="left" wrapText="1"/>
    </xf>
    <xf numFmtId="0" fontId="9" fillId="0" borderId="0" xfId="25" applyFont="1"/>
    <xf numFmtId="0" fontId="16" fillId="5" borderId="0" xfId="25" applyFont="1" applyFill="1" applyAlignment="1">
      <alignment horizontal="left" wrapText="1"/>
    </xf>
    <xf numFmtId="3" fontId="16" fillId="5" borderId="0" xfId="25" applyNumberFormat="1" applyFont="1" applyFill="1" applyAlignment="1">
      <alignment horizontal="center" wrapText="1"/>
    </xf>
    <xf numFmtId="167" fontId="16" fillId="5" borderId="0" xfId="25" applyNumberFormat="1" applyFont="1" applyFill="1" applyAlignment="1">
      <alignment horizontal="center" wrapText="1"/>
    </xf>
    <xf numFmtId="0" fontId="11" fillId="2" borderId="1" xfId="0" applyFont="1" applyFill="1" applyBorder="1" applyAlignment="1">
      <alignment vertical="center" wrapText="1"/>
    </xf>
    <xf numFmtId="3" fontId="17" fillId="5" borderId="6" xfId="25" applyNumberFormat="1" applyFont="1" applyFill="1" applyBorder="1" applyAlignment="1">
      <alignment horizontal="center" wrapText="1"/>
    </xf>
    <xf numFmtId="170" fontId="17" fillId="5" borderId="6" xfId="25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0" fontId="14" fillId="0" borderId="4" xfId="26" applyBorder="1">
      <alignment vertical="center"/>
    </xf>
    <xf numFmtId="165" fontId="9" fillId="3" borderId="5" xfId="0" applyNumberFormat="1" applyFont="1" applyFill="1" applyBorder="1" applyAlignment="1">
      <alignment horizontal="left" vertical="center"/>
    </xf>
    <xf numFmtId="0" fontId="14" fillId="0" borderId="5" xfId="26" applyBorder="1">
      <alignment vertical="center"/>
    </xf>
    <xf numFmtId="165" fontId="9" fillId="0" borderId="5" xfId="0" applyNumberFormat="1" applyFont="1" applyBorder="1" applyAlignment="1">
      <alignment horizontal="left" vertical="center"/>
    </xf>
    <xf numFmtId="166" fontId="18" fillId="3" borderId="4" xfId="1" applyNumberFormat="1" applyFont="1" applyFill="1" applyBorder="1" applyAlignment="1">
      <alignment horizontal="right" vertical="center"/>
    </xf>
    <xf numFmtId="167" fontId="18" fillId="3" borderId="4" xfId="0" applyNumberFormat="1" applyFont="1" applyFill="1" applyBorder="1">
      <alignment vertical="center"/>
    </xf>
    <xf numFmtId="10" fontId="18" fillId="3" borderId="4" xfId="0" applyNumberFormat="1" applyFont="1" applyFill="1" applyBorder="1">
      <alignment vertical="center"/>
    </xf>
    <xf numFmtId="166" fontId="18" fillId="3" borderId="4" xfId="1" applyNumberFormat="1" applyFont="1" applyFill="1" applyBorder="1" applyAlignment="1">
      <alignment vertical="center"/>
    </xf>
    <xf numFmtId="165" fontId="18" fillId="3" borderId="4" xfId="0" applyNumberFormat="1" applyFont="1" applyFill="1" applyBorder="1" applyAlignment="1">
      <alignment horizontal="left" vertical="center"/>
    </xf>
    <xf numFmtId="165" fontId="18" fillId="3" borderId="5" xfId="0" applyNumberFormat="1" applyFont="1" applyFill="1" applyBorder="1" applyAlignment="1">
      <alignment horizontal="left" vertical="center"/>
    </xf>
    <xf numFmtId="166" fontId="18" fillId="3" borderId="5" xfId="0" applyNumberFormat="1" applyFont="1" applyFill="1" applyBorder="1" applyAlignment="1">
      <alignment horizontal="right" vertical="center"/>
    </xf>
    <xf numFmtId="167" fontId="18" fillId="3" borderId="5" xfId="0" applyNumberFormat="1" applyFont="1" applyFill="1" applyBorder="1">
      <alignment vertical="center"/>
    </xf>
    <xf numFmtId="10" fontId="18" fillId="3" borderId="5" xfId="0" applyNumberFormat="1" applyFont="1" applyFill="1" applyBorder="1">
      <alignment vertical="center"/>
    </xf>
    <xf numFmtId="166" fontId="18" fillId="3" borderId="5" xfId="0" applyNumberFormat="1" applyFont="1" applyFill="1" applyBorder="1">
      <alignment vertical="center"/>
    </xf>
    <xf numFmtId="14" fontId="10" fillId="5" borderId="4" xfId="25" applyNumberFormat="1" applyFont="1" applyFill="1" applyBorder="1" applyAlignment="1">
      <alignment horizontal="center" vertical="center" wrapText="1"/>
    </xf>
    <xf numFmtId="3" fontId="10" fillId="5" borderId="4" xfId="25" applyNumberFormat="1" applyFont="1" applyFill="1" applyBorder="1" applyAlignment="1">
      <alignment horizontal="center" vertical="center" wrapText="1"/>
    </xf>
    <xf numFmtId="170" fontId="10" fillId="5" borderId="4" xfId="25" applyNumberFormat="1" applyFont="1" applyFill="1" applyBorder="1" applyAlignment="1">
      <alignment horizontal="center" vertical="center" wrapText="1"/>
    </xf>
    <xf numFmtId="0" fontId="10" fillId="5" borderId="4" xfId="25" applyFont="1" applyFill="1" applyBorder="1" applyAlignment="1">
      <alignment horizontal="center" vertical="center" wrapText="1"/>
    </xf>
    <xf numFmtId="14" fontId="10" fillId="5" borderId="5" xfId="25" applyNumberFormat="1" applyFont="1" applyFill="1" applyBorder="1" applyAlignment="1">
      <alignment horizontal="center" vertical="center" wrapText="1"/>
    </xf>
    <xf numFmtId="3" fontId="10" fillId="5" borderId="5" xfId="25" applyNumberFormat="1" applyFont="1" applyFill="1" applyBorder="1" applyAlignment="1">
      <alignment horizontal="center" vertical="center" wrapText="1"/>
    </xf>
    <xf numFmtId="170" fontId="10" fillId="5" borderId="5" xfId="25" applyNumberFormat="1" applyFont="1" applyFill="1" applyBorder="1" applyAlignment="1">
      <alignment horizontal="center" vertical="center" wrapText="1"/>
    </xf>
    <xf numFmtId="0" fontId="10" fillId="5" borderId="5" xfId="25" applyFont="1" applyFill="1" applyBorder="1" applyAlignment="1">
      <alignment horizontal="center" vertical="center" wrapText="1"/>
    </xf>
    <xf numFmtId="165" fontId="18" fillId="3" borderId="8" xfId="0" applyNumberFormat="1" applyFont="1" applyFill="1" applyBorder="1" applyAlignment="1">
      <alignment horizontal="left" vertical="center"/>
    </xf>
    <xf numFmtId="166" fontId="18" fillId="3" borderId="8" xfId="0" applyNumberFormat="1" applyFont="1" applyFill="1" applyBorder="1" applyAlignment="1">
      <alignment horizontal="right" vertical="center"/>
    </xf>
    <xf numFmtId="167" fontId="18" fillId="3" borderId="8" xfId="0" applyNumberFormat="1" applyFont="1" applyFill="1" applyBorder="1">
      <alignment vertical="center"/>
    </xf>
    <xf numFmtId="10" fontId="18" fillId="3" borderId="8" xfId="0" applyNumberFormat="1" applyFont="1" applyFill="1" applyBorder="1">
      <alignment vertical="center"/>
    </xf>
    <xf numFmtId="166" fontId="18" fillId="3" borderId="8" xfId="0" applyNumberFormat="1" applyFont="1" applyFill="1" applyBorder="1">
      <alignment vertical="center"/>
    </xf>
    <xf numFmtId="14" fontId="10" fillId="5" borderId="7" xfId="25" applyNumberFormat="1" applyFont="1" applyFill="1" applyBorder="1" applyAlignment="1">
      <alignment horizontal="center" vertical="center" wrapText="1"/>
    </xf>
    <xf numFmtId="3" fontId="10" fillId="5" borderId="7" xfId="25" applyNumberFormat="1" applyFont="1" applyFill="1" applyBorder="1" applyAlignment="1">
      <alignment horizontal="center" vertical="center" wrapText="1"/>
    </xf>
    <xf numFmtId="170" fontId="10" fillId="5" borderId="7" xfId="25" applyNumberFormat="1" applyFont="1" applyFill="1" applyBorder="1" applyAlignment="1">
      <alignment horizontal="center" vertical="center" wrapText="1"/>
    </xf>
    <xf numFmtId="0" fontId="10" fillId="5" borderId="7" xfId="25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</cellXfs>
  <cellStyles count="27">
    <cellStyle name="Comma" xfId="1" builtinId="3"/>
    <cellStyle name="Hyperlink" xfId="26" builtinId="8"/>
    <cellStyle name="Komma 2" xfId="7" xr:uid="{00000000-0005-0000-0000-00000D000000}"/>
    <cellStyle name="Komma 3" xfId="15" xr:uid="{00000000-0005-0000-0000-000015000000}"/>
    <cellStyle name="Normal" xfId="0" builtinId="0"/>
    <cellStyle name="Normal 10" xfId="4" xr:uid="{00000000-0005-0000-0000-00000A000000}"/>
    <cellStyle name="Normal 10 2" xfId="8" xr:uid="{00000000-0005-0000-0000-00000E000000}"/>
    <cellStyle name="Normal 10 2 2" xfId="16" xr:uid="{00000000-0005-0000-0000-000016000000}"/>
    <cellStyle name="Normal 11" xfId="20" xr:uid="{00000000-0005-0000-0000-00001A000000}"/>
    <cellStyle name="Normal 12" xfId="21" xr:uid="{00000000-0005-0000-0000-00001B000000}"/>
    <cellStyle name="Normal 13" xfId="22" xr:uid="{00000000-0005-0000-0000-00001C000000}"/>
    <cellStyle name="Normal 13 2" xfId="24" xr:uid="{00000000-0005-0000-0000-00001E000000}"/>
    <cellStyle name="Normal 14" xfId="23" xr:uid="{00000000-0005-0000-0000-00001D000000}"/>
    <cellStyle name="Normal 15" xfId="25" xr:uid="{938D93D1-8CB7-4ECA-9060-86D7B94F61C9}"/>
    <cellStyle name="Normal 2" xfId="3" xr:uid="{00000000-0005-0000-0000-000009000000}"/>
    <cellStyle name="Normal 3" xfId="9" xr:uid="{00000000-0005-0000-0000-00000F000000}"/>
    <cellStyle name="Normal 3 2" xfId="2" xr:uid="{00000000-0005-0000-0000-000008000000}"/>
    <cellStyle name="Normal 4" xfId="10" xr:uid="{00000000-0005-0000-0000-000010000000}"/>
    <cellStyle name="Normal 5" xfId="11" xr:uid="{00000000-0005-0000-0000-000011000000}"/>
    <cellStyle name="Normal 5 2" xfId="12" xr:uid="{00000000-0005-0000-0000-000012000000}"/>
    <cellStyle name="Normal 6" xfId="13" xr:uid="{00000000-0005-0000-0000-000013000000}"/>
    <cellStyle name="Normal 6 2" xfId="14" xr:uid="{00000000-0005-0000-0000-000014000000}"/>
    <cellStyle name="Normal 7" xfId="17" xr:uid="{00000000-0005-0000-0000-000017000000}"/>
    <cellStyle name="Normal 8" xfId="18" xr:uid="{00000000-0005-0000-0000-000018000000}"/>
    <cellStyle name="Normal 9" xfId="19" xr:uid="{00000000-0005-0000-0000-000019000000}"/>
    <cellStyle name="Percent" xfId="5" builtinId="5"/>
    <cellStyle name="Standard 2" xfId="6" xr:uid="{00000000-0005-0000-0000-00000C000000}"/>
  </cellStyles>
  <dxfs count="28">
    <dxf>
      <fill>
        <patternFill>
          <fgColor indexed="64"/>
          <bgColor indexed="65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none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theme="3"/>
        </top>
        <bottom style="hair">
          <color theme="3"/>
        </bottom>
        <vertical/>
        <horizontal/>
      </border>
    </dxf>
    <dxf>
      <border outline="0">
        <top style="thin">
          <color theme="3"/>
        </top>
      </border>
    </dxf>
    <dxf>
      <border outline="0"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general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7" formatCode="0.0000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righ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strike val="0"/>
        <condense val="0"/>
        <extend val="0"/>
        <outline val="0"/>
        <shadow val="0"/>
        <vertAlign val="baseline"/>
        <sz val="10"/>
        <color theme="1"/>
        <name val="Arial"/>
        <family val="2"/>
        <scheme val="minor"/>
      </font>
      <numFmt numFmtId="165" formatCode="dd\/mm\/yyyy"/>
      <fill>
        <patternFill patternType="solid">
          <fgColor indexed="64"/>
          <bgColor theme="0"/>
        </patternFill>
      </fill>
      <alignment horizontal="left" vertical="center"/>
      <border diagonalUp="0" diagonalDown="0">
        <left/>
        <right/>
        <top style="hair">
          <color theme="3"/>
        </top>
        <bottom style="hair">
          <color theme="3"/>
        </bottom>
        <vertical/>
        <horizontal style="hair">
          <color theme="3"/>
        </horizontal>
      </border>
    </dxf>
    <dxf>
      <font>
        <b/>
        <strike val="0"/>
        <condense val="0"/>
        <extend val="0"/>
        <outline val="0"/>
        <shadow val="0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wrapText="1"/>
    </dxf>
    <dxf>
      <border>
        <top style="thin">
          <color theme="3"/>
        </top>
        <bottom style="thin">
          <color theme="3"/>
        </bottom>
        <horizontal style="thin">
          <color theme="3"/>
        </horizontal>
      </border>
    </dxf>
    <dxf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rgb="FF002E3C"/>
        </patternFill>
      </fill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</font>
      <fill>
        <patternFill>
          <bgColor theme="5"/>
        </patternFill>
      </fill>
      <border>
        <bottom/>
      </border>
    </dxf>
    <dxf>
      <font>
        <b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4" defaultTableStyle="TableStyleMedium2" defaultPivotStyle="PivotStyleLight16">
    <tableStyle name="CB Table" pivot="0" count="5" xr9:uid="{00000000-0011-0000-FFFF-FFFF00000000}">
      <tableStyleElement type="wholeTable" dxfId="27"/>
      <tableStyleElement type="headerRow" dxfId="26"/>
      <tableStyleElement type="totalRow" dxfId="25"/>
      <tableStyleElement type="firstHeaderCell" dxfId="24"/>
      <tableStyleElement type="firstTotalCell" dxfId="23"/>
    </tableStyle>
    <tableStyle name="Table CBB" pivot="0" count="2" xr9:uid="{00000000-0011-0000-FFFF-FFFF01000000}">
      <tableStyleElement type="wholeTable" dxfId="22"/>
      <tableStyleElement type="headerRow" dxfId="21"/>
    </tableStyle>
    <tableStyle name="Table Style 1" pivot="0" count="2" xr9:uid="{00000000-0011-0000-FFFF-FFFF02000000}">
      <tableStyleElement type="wholeTable" dxfId="20"/>
      <tableStyleElement type="headerRow" dxfId="19"/>
    </tableStyle>
    <tableStyle name="Table Style 2" pivot="0" count="1" xr9:uid="{00000000-0011-0000-FFFF-FFFF03000000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770283</xdr:colOff>
      <xdr:row>0</xdr:row>
      <xdr:rowOff>24848</xdr:rowOff>
    </xdr:from>
    <xdr:to>
      <xdr:col>6</xdr:col>
      <xdr:colOff>1089494</xdr:colOff>
      <xdr:row>1</xdr:row>
      <xdr:rowOff>88102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7283" y="24848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0</xdr:rowOff>
    </xdr:from>
    <xdr:to>
      <xdr:col>5</xdr:col>
      <xdr:colOff>544912</xdr:colOff>
      <xdr:row>1</xdr:row>
      <xdr:rowOff>55634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0"/>
          <a:ext cx="2310847" cy="38138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19050</xdr:rowOff>
    </xdr:from>
    <xdr:to>
      <xdr:col>4</xdr:col>
      <xdr:colOff>891622</xdr:colOff>
      <xdr:row>1</xdr:row>
      <xdr:rowOff>133739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C58BBA-C913-495D-BA1B-DA1599D38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19050"/>
          <a:ext cx="234323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129929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751E87-A821-4541-9B1E-B39B40A4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5EF238-56FA-4596-A26B-4956F81AB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1525" y="0"/>
          <a:ext cx="2335612" cy="37757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1E8C5F-21AC-4DB6-9355-A5F419BF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1045" y="0"/>
          <a:ext cx="2327992" cy="37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E25A9-8E29-4CFE-9D65-B670236F0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A89F63-7F51-425A-B573-6B30EBFD9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424225-F6CC-43EF-9BA7-FC70F6C3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92A29-05BC-4E52-8C61-E15746A60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0</xdr:rowOff>
    </xdr:from>
    <xdr:to>
      <xdr:col>5</xdr:col>
      <xdr:colOff>55327</xdr:colOff>
      <xdr:row>1</xdr:row>
      <xdr:rowOff>93734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DBCA-EAD3-4EB7-B37A-6C22DB9E7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5325" y="0"/>
          <a:ext cx="2217502" cy="36043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1704975</xdr:colOff>
      <xdr:row>0</xdr:row>
      <xdr:rowOff>0</xdr:rowOff>
    </xdr:from>
    <xdr:to>
      <xdr:col>5</xdr:col>
      <xdr:colOff>17227</xdr:colOff>
      <xdr:row>1</xdr:row>
      <xdr:rowOff>93734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3F90B-9B5C-4D0C-A44B-8C85AF74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0"/>
          <a:ext cx="2207977" cy="360434"/>
        </a:xfrm>
        <a:prstGeom prst="rect">
          <a:avLst/>
        </a:prstGeom>
        <a:ln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eekly" displayName="Weekly" ref="A7:G15" totalsRowShown="0" headerRowDxfId="17">
  <autoFilter ref="A7:G1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16"/>
    <tableColumn id="2" xr3:uid="{00000000-0010-0000-0000-000002000000}" name=" " dataDxfId="15"/>
    <tableColumn id="3" xr3:uid="{00000000-0010-0000-0000-000003000000}" name="to" dataDxfId="14"/>
    <tableColumn id="4" xr3:uid="{00000000-0010-0000-0000-000004000000}" name="Numbers of shares acquired" dataDxfId="13"/>
    <tableColumn id="5" xr3:uid="{00000000-0010-0000-0000-000005000000}" name="Average price _x000a_(in EUR)" dataDxfId="12">
      <calculatedColumnFormula>Weekly[[#This Row],[Purchased volume
(in EUR)]]/Weekly[[#This Row],[Numbers of shares acquired]]</calculatedColumnFormula>
    </tableColumn>
    <tableColumn id="6" xr3:uid="{00000000-0010-0000-0000-000006000000}" name="Percentage of share capital (1)" dataDxfId="11">
      <calculatedColumnFormula>Weekly[[#This Row],[Numbers of shares acquired]]/shares</calculatedColumnFormula>
    </tableColumn>
    <tableColumn id="7" xr3:uid="{00000000-0010-0000-0000-000007000000}" name="Purchased volume_x000a_(in EUR)" dataDxfId="10">
      <calculatedColumnFormula>+Weekly[[#This Row],[Numbers of shares acquired]]*Weekly[[#This Row],[Average price 
(in EUR)]]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aily" displayName="Daily" ref="A7:F12" totalsRowShown="0" headerRowDxfId="9" headerRowBorderDxfId="8" tableBorderDxfId="7" totalsRowBorderDxfId="6">
  <autoFilter ref="A7:F1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100-000001000000}" name="Date" dataDxfId="5"/>
    <tableColumn id="2" xr3:uid="{00000000-0010-0000-0100-000002000000}" name="Numbers of shares acquired" dataDxfId="4"/>
    <tableColumn id="3" xr3:uid="{00000000-0010-0000-0100-000003000000}" name="Average price _x000a_(in EUR)" dataDxfId="3"/>
    <tableColumn id="4" xr3:uid="{00000000-0010-0000-0100-000004000000}" name="Percentage of share capital (1)" dataDxfId="2"/>
    <tableColumn id="5" xr3:uid="{00000000-0010-0000-0100-000005000000}" name="Purchased volume_x000a_(in EUR)" dataDxfId="1"/>
    <tableColumn id="7" xr3:uid="{00000000-0010-0000-0100-000007000000}" name="Details" dataDxfId="0"/>
  </tableColumns>
  <tableStyleInfo name="Table Style 2" showFirstColumn="0" showLastColumn="0" showRowStripes="1" showColumnStripes="0"/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2"/>
  </sheetPr>
  <dimension ref="A1:H27"/>
  <sheetViews>
    <sheetView showGridLines="0" tabSelected="1" view="pageLayout" zoomScaleNormal="100" workbookViewId="0">
      <selection activeCell="G16" sqref="G16"/>
    </sheetView>
  </sheetViews>
  <sheetFormatPr defaultColWidth="10.5703125" defaultRowHeight="12.75"/>
  <cols>
    <col min="1" max="1" width="10" style="2" customWidth="1"/>
    <col min="2" max="2" width="1.5703125" style="2" customWidth="1"/>
    <col min="3" max="3" width="10" style="2" customWidth="1"/>
    <col min="4" max="4" width="16.42578125" style="2" customWidth="1"/>
    <col min="5" max="5" width="13.5703125" style="2" customWidth="1"/>
    <col min="6" max="6" width="14.7109375" style="2" customWidth="1"/>
    <col min="7" max="7" width="20.28515625" style="2" customWidth="1"/>
    <col min="8" max="8" width="0" hidden="1" customWidth="1"/>
  </cols>
  <sheetData>
    <row r="1" spans="1:8" ht="24.6" customHeight="1"/>
    <row r="2" spans="1:8" ht="20.25" customHeight="1">
      <c r="A2" s="1" t="s">
        <v>24</v>
      </c>
      <c r="B2" s="1"/>
      <c r="C2" s="1"/>
      <c r="H2" s="2">
        <v>1127496195</v>
      </c>
    </row>
    <row r="3" spans="1:8">
      <c r="A3" t="s">
        <v>0</v>
      </c>
    </row>
    <row r="4" spans="1:8">
      <c r="A4" t="s">
        <v>1</v>
      </c>
    </row>
    <row r="5" spans="1:8">
      <c r="A5" s="3" t="s">
        <v>7</v>
      </c>
      <c r="B5" s="3"/>
      <c r="C5" s="3">
        <f>A8</f>
        <v>45925</v>
      </c>
      <c r="D5" s="4" t="s">
        <v>8</v>
      </c>
      <c r="E5" s="3">
        <f>MAX(Weekly[to])</f>
        <v>45975</v>
      </c>
    </row>
    <row r="6" spans="1:8">
      <c r="A6" s="3"/>
      <c r="B6" s="3"/>
      <c r="C6" s="3"/>
    </row>
    <row r="7" spans="1:8" ht="33" customHeight="1">
      <c r="A7" s="9" t="s">
        <v>2</v>
      </c>
      <c r="B7" s="6" t="s">
        <v>9</v>
      </c>
      <c r="C7" s="10" t="s">
        <v>10</v>
      </c>
      <c r="D7" s="8" t="s">
        <v>3</v>
      </c>
      <c r="E7" s="7" t="s">
        <v>4</v>
      </c>
      <c r="F7" s="7" t="s">
        <v>22</v>
      </c>
      <c r="G7" s="7" t="s">
        <v>5</v>
      </c>
    </row>
    <row r="8" spans="1:8" ht="15.75" customHeight="1">
      <c r="A8" s="35">
        <v>45925</v>
      </c>
      <c r="B8" s="35" t="s">
        <v>8</v>
      </c>
      <c r="C8" s="35">
        <v>45926</v>
      </c>
      <c r="D8" s="40">
        <v>912937</v>
      </c>
      <c r="E8" s="41">
        <v>32.860900000000001</v>
      </c>
      <c r="F8" s="42">
        <v>8.0000000000000004E-4</v>
      </c>
      <c r="G8" s="43">
        <v>29999959.82</v>
      </c>
    </row>
    <row r="9" spans="1:8" ht="15.75" customHeight="1">
      <c r="A9" s="39">
        <v>45929</v>
      </c>
      <c r="B9" s="35" t="s">
        <v>8</v>
      </c>
      <c r="C9" s="39">
        <v>45933</v>
      </c>
      <c r="D9" s="40">
        <v>2769551</v>
      </c>
      <c r="E9" s="41">
        <v>32.366399999999999</v>
      </c>
      <c r="F9" s="42">
        <v>2.5000000000000001E-3</v>
      </c>
      <c r="G9" s="43">
        <v>89640504.960000008</v>
      </c>
    </row>
    <row r="10" spans="1:8" ht="15.75" customHeight="1">
      <c r="A10" s="37">
        <v>45936</v>
      </c>
      <c r="B10" s="35" t="s">
        <v>8</v>
      </c>
      <c r="C10" s="37">
        <v>45940</v>
      </c>
      <c r="D10" s="40">
        <v>2840932</v>
      </c>
      <c r="E10" s="41">
        <v>31.6797</v>
      </c>
      <c r="F10" s="42">
        <v>2.5000000000000001E-3</v>
      </c>
      <c r="G10" s="43">
        <v>89999923.890000001</v>
      </c>
    </row>
    <row r="11" spans="1:8" ht="15.75" customHeight="1">
      <c r="A11" s="37">
        <v>45943</v>
      </c>
      <c r="B11" s="37" t="s">
        <v>8</v>
      </c>
      <c r="C11" s="37">
        <v>45947</v>
      </c>
      <c r="D11" s="40">
        <v>3018969</v>
      </c>
      <c r="E11" s="41">
        <v>30.805199999999999</v>
      </c>
      <c r="F11" s="42">
        <v>2.7000000000000001E-3</v>
      </c>
      <c r="G11" s="43">
        <v>92999947.640000001</v>
      </c>
    </row>
    <row r="12" spans="1:8" ht="15.75" customHeight="1">
      <c r="A12" s="67">
        <v>45950</v>
      </c>
      <c r="B12" s="67" t="s">
        <v>8</v>
      </c>
      <c r="C12" s="67">
        <v>45954</v>
      </c>
      <c r="D12" s="40">
        <v>3297778</v>
      </c>
      <c r="E12" s="41">
        <v>30.020199999999999</v>
      </c>
      <c r="F12" s="42">
        <v>2.8999999999999998E-3</v>
      </c>
      <c r="G12" s="43">
        <v>98999880.409999996</v>
      </c>
    </row>
    <row r="13" spans="1:8" ht="15.75" customHeight="1">
      <c r="A13" s="67">
        <v>45957</v>
      </c>
      <c r="B13" s="67" t="s">
        <v>8</v>
      </c>
      <c r="C13" s="67">
        <v>45961</v>
      </c>
      <c r="D13" s="40">
        <v>2913573</v>
      </c>
      <c r="E13" s="41">
        <v>30.889900000000001</v>
      </c>
      <c r="F13" s="42">
        <v>2.5999999999999999E-3</v>
      </c>
      <c r="G13" s="43">
        <v>89999860.709999993</v>
      </c>
    </row>
    <row r="14" spans="1:8" ht="15.75" customHeight="1">
      <c r="A14" s="67">
        <v>45964</v>
      </c>
      <c r="B14" s="67" t="s">
        <v>8</v>
      </c>
      <c r="C14" s="67">
        <v>45968</v>
      </c>
      <c r="D14" s="40">
        <v>2772535</v>
      </c>
      <c r="E14" s="41">
        <v>32.034700000000001</v>
      </c>
      <c r="F14" s="42">
        <v>2.5000000000000001E-3</v>
      </c>
      <c r="G14" s="43">
        <v>88817367.689999998</v>
      </c>
    </row>
    <row r="15" spans="1:8" ht="15.75" customHeight="1">
      <c r="A15" s="67">
        <v>45971</v>
      </c>
      <c r="B15" s="67" t="s">
        <v>8</v>
      </c>
      <c r="C15" s="67">
        <v>45975</v>
      </c>
      <c r="D15" s="40">
        <v>2199940</v>
      </c>
      <c r="E15" s="41">
        <v>34.091799999999999</v>
      </c>
      <c r="F15" s="42">
        <v>2E-3</v>
      </c>
      <c r="G15" s="43">
        <v>74999843.349999994</v>
      </c>
    </row>
    <row r="16" spans="1:8" ht="17.100000000000001" customHeight="1" thickBot="1">
      <c r="A16" s="11" t="s">
        <v>6</v>
      </c>
      <c r="B16" s="11"/>
      <c r="C16" s="11"/>
      <c r="D16" s="12">
        <f>SUBTOTAL(109,Weekly[Numbers of shares acquired])</f>
        <v>20726215</v>
      </c>
      <c r="E16" s="13">
        <f>SUBTOTAL(109,Weekly[Purchased volume
(in EUR)])/SUBTOTAL(109,Weekly[Numbers of shares acquired])</f>
        <v>31.624553179150173</v>
      </c>
      <c r="F16" s="14">
        <f>SUBTOTAL(109,Weekly[Numbers of shares acquired])/shares</f>
        <v>1.8382514364050691E-2</v>
      </c>
      <c r="G16" s="15">
        <f>SUBTOTAL(9,Weekly[Purchased volume
(in EUR)])</f>
        <v>655457288.47000003</v>
      </c>
    </row>
    <row r="17" spans="1:7" ht="13.5" customHeight="1" thickTop="1"/>
    <row r="18" spans="1:7" ht="12.75" customHeight="1"/>
    <row r="19" spans="1:7" ht="30" customHeight="1">
      <c r="A19" s="68" t="s">
        <v>25</v>
      </c>
      <c r="B19" s="68"/>
      <c r="C19" s="68"/>
      <c r="D19" s="68"/>
      <c r="E19" s="68"/>
      <c r="F19" s="68"/>
      <c r="G19" s="68"/>
    </row>
    <row r="20" spans="1:7" ht="12.75" customHeight="1">
      <c r="A20" s="20"/>
    </row>
    <row r="21" spans="1:7" ht="12.75" customHeight="1"/>
    <row r="22" spans="1:7" ht="12.75" customHeight="1">
      <c r="D22" s="5"/>
    </row>
    <row r="23" spans="1:7" ht="12.75" customHeight="1"/>
    <row r="24" spans="1:7" ht="12.75" customHeight="1"/>
    <row r="25" spans="1:7" ht="12.75" customHeight="1">
      <c r="A25" s="20"/>
      <c r="B25" s="20"/>
      <c r="C25" s="20"/>
      <c r="D25" s="20"/>
      <c r="E25" s="20"/>
      <c r="F25" s="20"/>
      <c r="G25" s="20"/>
    </row>
    <row r="26" spans="1:7" ht="12.75" customHeight="1">
      <c r="A26" s="20"/>
      <c r="B26" s="20"/>
      <c r="C26" s="20"/>
      <c r="D26" s="20"/>
      <c r="E26" s="20"/>
      <c r="F26" s="20"/>
      <c r="G26" s="20"/>
    </row>
    <row r="27" spans="1:7" ht="12.75" customHeight="1">
      <c r="A27" s="20"/>
      <c r="B27" s="20"/>
      <c r="C27" s="20"/>
      <c r="D27" s="20"/>
      <c r="E27" s="20"/>
      <c r="F27" s="20"/>
      <c r="G27" s="20"/>
    </row>
  </sheetData>
  <mergeCells count="1">
    <mergeCell ref="A19:G19"/>
  </mergeCells>
  <pageMargins left="0.78740157480314965" right="0.70866141732283472" top="0.55118110236220474" bottom="0.78740157480314965" header="0.19685039370078741" footer="0.19685039370078741"/>
  <pageSetup paperSize="9" orientation="portrait" r:id="rId1"/>
  <headerFooter differentFirst="1">
    <oddFooter>&amp;L&amp;K000000[Business segment or group division]&amp;C&amp;K000000&amp;D&amp;R&amp;K000000&amp;P | &amp;N</oddFooter>
    <firstHeader xml:space="preserve">&amp;C </firstHeader>
    <firstFooter>&amp;LCommerzbank AG Investor Relations&amp;C&amp;G
&amp;R&amp;P | &amp;N</first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theme="2"/>
  </sheetPr>
  <dimension ref="A1:G20"/>
  <sheetViews>
    <sheetView showGridLines="0" view="pageLayout" zoomScaleNormal="100" workbookViewId="0">
      <selection activeCell="D23" sqref="D23"/>
    </sheetView>
  </sheetViews>
  <sheetFormatPr defaultColWidth="10.5703125" defaultRowHeight="12.75"/>
  <cols>
    <col min="1" max="1" width="11.28515625" style="2" customWidth="1"/>
    <col min="2" max="2" width="15.42578125" style="2" customWidth="1"/>
    <col min="3" max="3" width="13.7109375" style="2" customWidth="1"/>
    <col min="4" max="4" width="16.28515625" style="2" customWidth="1"/>
    <col min="5" max="5" width="17.7109375" style="2" customWidth="1"/>
    <col min="6" max="6" width="9.85546875" style="2" customWidth="1"/>
    <col min="7" max="7" width="7.7109375" customWidth="1"/>
  </cols>
  <sheetData>
    <row r="1" spans="1:7" ht="24.75" customHeight="1"/>
    <row r="2" spans="1:7" ht="20.25" customHeight="1">
      <c r="A2" s="1" t="s">
        <v>24</v>
      </c>
    </row>
    <row r="3" spans="1:7">
      <c r="A3" t="s">
        <v>0</v>
      </c>
    </row>
    <row r="4" spans="1:7">
      <c r="A4" t="s">
        <v>1</v>
      </c>
    </row>
    <row r="5" spans="1:7">
      <c r="A5" s="3" t="s">
        <v>7</v>
      </c>
      <c r="B5" s="3">
        <f>A8</f>
        <v>45971</v>
      </c>
      <c r="C5" s="4" t="s">
        <v>8</v>
      </c>
      <c r="D5" s="3">
        <f>MAX(Daily[Date])</f>
        <v>45975</v>
      </c>
    </row>
    <row r="6" spans="1:7">
      <c r="A6" s="3"/>
      <c r="C6" s="3"/>
    </row>
    <row r="7" spans="1:7" ht="33" customHeight="1">
      <c r="A7" s="33" t="s">
        <v>2</v>
      </c>
      <c r="B7" s="33" t="s">
        <v>3</v>
      </c>
      <c r="C7" s="33" t="s">
        <v>4</v>
      </c>
      <c r="D7" s="7" t="s">
        <v>22</v>
      </c>
      <c r="E7" s="33" t="s">
        <v>5</v>
      </c>
      <c r="F7" s="34" t="s">
        <v>11</v>
      </c>
    </row>
    <row r="8" spans="1:7" ht="15.6" customHeight="1">
      <c r="A8" s="44">
        <v>45971</v>
      </c>
      <c r="B8" s="40">
        <v>446976</v>
      </c>
      <c r="C8" s="41">
        <v>33.558799999999998</v>
      </c>
      <c r="D8" s="42">
        <v>4.0000000000000002E-4</v>
      </c>
      <c r="E8" s="43">
        <v>14999978.189999999</v>
      </c>
      <c r="F8" s="36" t="s">
        <v>23</v>
      </c>
    </row>
    <row r="9" spans="1:7" ht="15.6" customHeight="1">
      <c r="A9" s="45">
        <v>45972</v>
      </c>
      <c r="B9" s="46">
        <v>443250</v>
      </c>
      <c r="C9" s="47">
        <v>33.840899999999998</v>
      </c>
      <c r="D9" s="48">
        <v>4.0000000000000002E-4</v>
      </c>
      <c r="E9" s="49">
        <v>14999978.92</v>
      </c>
      <c r="F9" s="38" t="s">
        <v>23</v>
      </c>
    </row>
    <row r="10" spans="1:7" ht="15.6" customHeight="1">
      <c r="A10" s="45">
        <v>45973</v>
      </c>
      <c r="B10" s="46">
        <v>434588</v>
      </c>
      <c r="C10" s="47">
        <v>34.5154</v>
      </c>
      <c r="D10" s="48">
        <v>4.0000000000000002E-4</v>
      </c>
      <c r="E10" s="49">
        <v>14999978.66</v>
      </c>
      <c r="F10" s="38" t="s">
        <v>23</v>
      </c>
    </row>
    <row r="11" spans="1:7" ht="15.6" customHeight="1">
      <c r="A11" s="45">
        <v>45974</v>
      </c>
      <c r="B11" s="46">
        <v>430288</v>
      </c>
      <c r="C11" s="47">
        <v>34.860199999999999</v>
      </c>
      <c r="D11" s="48">
        <v>4.0000000000000002E-4</v>
      </c>
      <c r="E11" s="49">
        <v>14999925.74</v>
      </c>
      <c r="F11" s="38" t="s">
        <v>23</v>
      </c>
    </row>
    <row r="12" spans="1:7" ht="15.6" customHeight="1">
      <c r="A12" s="58">
        <v>45975</v>
      </c>
      <c r="B12" s="59">
        <v>444838</v>
      </c>
      <c r="C12" s="60">
        <v>33.720100000000002</v>
      </c>
      <c r="D12" s="61">
        <v>4.0000000000000002E-4</v>
      </c>
      <c r="E12" s="62">
        <v>14999981.84</v>
      </c>
      <c r="F12" s="38" t="s">
        <v>23</v>
      </c>
    </row>
    <row r="13" spans="1:7" ht="17.100000000000001" customHeight="1" thickBot="1">
      <c r="A13" s="11" t="s">
        <v>6</v>
      </c>
      <c r="B13" s="16">
        <f>SUBTOTAL(109,Daily[Numbers of shares acquired])</f>
        <v>2199940</v>
      </c>
      <c r="C13" s="17">
        <f>ROUND(E13/B13,4)</f>
        <v>34.091799999999999</v>
      </c>
      <c r="D13" s="19">
        <f>SUBTOTAL(109,Daily[Numbers of shares acquired])/shares</f>
        <v>1.9511728817852019E-3</v>
      </c>
      <c r="E13" s="16">
        <f>SUBTOTAL(109,Daily[Purchased volume
(in EUR)])</f>
        <v>74999843.349999994</v>
      </c>
      <c r="F13" s="18"/>
    </row>
    <row r="14" spans="1:7" ht="13.5" customHeight="1" thickTop="1"/>
    <row r="15" spans="1:7" ht="11.1" customHeight="1">
      <c r="A15" s="69"/>
      <c r="B15" s="69"/>
      <c r="C15" s="69"/>
      <c r="D15" s="69"/>
      <c r="E15" s="69"/>
      <c r="F15" s="69"/>
    </row>
    <row r="16" spans="1:7" ht="33" customHeight="1">
      <c r="A16" s="70" t="s">
        <v>25</v>
      </c>
      <c r="B16" s="70"/>
      <c r="C16" s="70"/>
      <c r="D16" s="70"/>
      <c r="E16" s="70"/>
      <c r="F16" s="70"/>
      <c r="G16" s="23"/>
    </row>
    <row r="17" spans="1:1" ht="12.75" customHeight="1">
      <c r="A17" s="21"/>
    </row>
    <row r="18" spans="1:1" ht="12.75" customHeight="1">
      <c r="A18" s="21"/>
    </row>
    <row r="19" spans="1:1" ht="12.75" customHeight="1">
      <c r="A19" s="21"/>
    </row>
    <row r="20" spans="1:1" ht="12.75" customHeight="1">
      <c r="A20" s="21"/>
    </row>
  </sheetData>
  <mergeCells count="2">
    <mergeCell ref="A15:F15"/>
    <mergeCell ref="A16:F16"/>
  </mergeCells>
  <hyperlinks>
    <hyperlink ref="F8" location="'Details 10 Nov 2025'!A1" tooltip="details" display="details" xr:uid="{0EF37549-3CF1-41AB-8ACC-CF712A4A5348}"/>
    <hyperlink ref="F9" location="'Details 11 Nov 2025'!A1" display="details" xr:uid="{9E45964F-006C-48F6-9039-C10C87C67F3E}"/>
    <hyperlink ref="F10" location="'Details 12 Nov 2025'!A1" display="details" xr:uid="{37D8A7C6-ABFE-4A95-8DDF-DF96A6CE4D74}"/>
    <hyperlink ref="F11" location="'Details 13 Nov 2025'!A1" display="details" xr:uid="{916F00C5-34DD-442E-9148-9494B667768B}"/>
    <hyperlink ref="F12" location="'Details 14 Nov 2025'!A1" display="details" xr:uid="{29D361D6-0571-4767-9DAC-4400430DE02F}"/>
  </hyperlinks>
  <pageMargins left="0.78740157480314965" right="0.78740157480314965" top="0.52083333333333337" bottom="0.46875" header="0.39370078740157483" footer="0.19685039370078741"/>
  <pageSetup paperSize="9" orientation="portrait" r:id="rId1"/>
  <headerFooter differentFirst="1">
    <oddFooter>&amp;L&amp;K000000&amp;A&amp;R&amp;K000000&amp;P | &amp;N</oddFooter>
    <firstFooter>&amp;LCommerzbank AG Investor Relations&amp;C&amp;G
 &amp;R&amp;P | &amp;N</first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BC520-6B5F-4752-95C0-5F52527B006E}">
  <sheetPr codeName="Sheet1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45971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45971</v>
      </c>
      <c r="B5" s="51">
        <v>321903</v>
      </c>
      <c r="C5" s="52">
        <v>33.543891000000002</v>
      </c>
      <c r="D5" s="53" t="s">
        <v>19</v>
      </c>
      <c r="E5" s="53" t="s">
        <v>20</v>
      </c>
      <c r="F5" s="28"/>
    </row>
    <row r="6" spans="1:6" ht="20.100000000000001" customHeight="1">
      <c r="A6" s="54">
        <v>45971</v>
      </c>
      <c r="B6" s="55">
        <v>95073</v>
      </c>
      <c r="C6" s="56">
        <v>33.599818999999997</v>
      </c>
      <c r="D6" s="57" t="s">
        <v>19</v>
      </c>
      <c r="E6" s="57" t="s">
        <v>21</v>
      </c>
      <c r="F6" s="28"/>
    </row>
    <row r="7" spans="1:6" ht="20.100000000000001" customHeight="1">
      <c r="A7" s="54">
        <v>45971</v>
      </c>
      <c r="B7" s="55">
        <v>15000</v>
      </c>
      <c r="C7" s="56">
        <v>33.584238999999997</v>
      </c>
      <c r="D7" s="57" t="s">
        <v>19</v>
      </c>
      <c r="E7" s="57" t="s">
        <v>27</v>
      </c>
      <c r="F7" s="28"/>
    </row>
    <row r="8" spans="1:6" ht="20.100000000000001" customHeight="1">
      <c r="A8" s="63">
        <v>45971</v>
      </c>
      <c r="B8" s="64">
        <v>15000</v>
      </c>
      <c r="C8" s="65">
        <v>33.593563000000003</v>
      </c>
      <c r="D8" s="57" t="s">
        <v>19</v>
      </c>
      <c r="E8" s="57" t="s">
        <v>28</v>
      </c>
      <c r="F8" s="28"/>
    </row>
    <row r="9" spans="1:6" ht="21.6" customHeight="1" thickBot="1">
      <c r="A9" s="31"/>
      <c r="B9" s="31">
        <f>SUM(B5:B8)</f>
        <v>446976</v>
      </c>
      <c r="C9" s="32">
        <f>SUMPRODUCT(B5:B8,C5:C8)/B9</f>
        <v>33.558808003919673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E86BA-5A83-4802-BFFD-B4687B34E104}">
  <sheetPr codeName="Sheet2"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45972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45972</v>
      </c>
      <c r="B5" s="51">
        <v>283603</v>
      </c>
      <c r="C5" s="52">
        <v>33.861009000000003</v>
      </c>
      <c r="D5" s="53" t="s">
        <v>19</v>
      </c>
      <c r="E5" s="53" t="s">
        <v>20</v>
      </c>
      <c r="F5" s="28"/>
    </row>
    <row r="6" spans="1:6" ht="20.100000000000001" customHeight="1">
      <c r="A6" s="54">
        <v>45972</v>
      </c>
      <c r="B6" s="55">
        <v>120600</v>
      </c>
      <c r="C6" s="56">
        <v>33.811275999999999</v>
      </c>
      <c r="D6" s="57" t="s">
        <v>19</v>
      </c>
      <c r="E6" s="57" t="s">
        <v>21</v>
      </c>
      <c r="F6" s="28"/>
    </row>
    <row r="7" spans="1:6" ht="20.100000000000001" customHeight="1">
      <c r="A7" s="54">
        <v>45972</v>
      </c>
      <c r="B7" s="55">
        <v>19499</v>
      </c>
      <c r="C7" s="56">
        <v>33.785204</v>
      </c>
      <c r="D7" s="57" t="s">
        <v>19</v>
      </c>
      <c r="E7" s="57" t="s">
        <v>27</v>
      </c>
      <c r="F7" s="28"/>
    </row>
    <row r="8" spans="1:6" ht="20.100000000000001" customHeight="1">
      <c r="A8" s="63">
        <v>45972</v>
      </c>
      <c r="B8" s="64">
        <v>19548</v>
      </c>
      <c r="C8" s="65">
        <v>33.787965999999997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443250</v>
      </c>
      <c r="C9" s="32">
        <f>SUMPRODUCT(B5:B8,C5:C8)/B9</f>
        <v>33.840921541322054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7D88-A408-4DF9-9A22-BEBACE6CFFA4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45973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45973</v>
      </c>
      <c r="B5" s="51">
        <v>314024</v>
      </c>
      <c r="C5" s="52">
        <v>34.512324999999997</v>
      </c>
      <c r="D5" s="53" t="s">
        <v>19</v>
      </c>
      <c r="E5" s="53" t="s">
        <v>20</v>
      </c>
      <c r="F5" s="28"/>
    </row>
    <row r="6" spans="1:6" ht="20.100000000000001" customHeight="1">
      <c r="A6" s="54">
        <v>45973</v>
      </c>
      <c r="B6" s="55">
        <v>91000</v>
      </c>
      <c r="C6" s="56">
        <v>34.535691999999997</v>
      </c>
      <c r="D6" s="57" t="s">
        <v>19</v>
      </c>
      <c r="E6" s="57" t="s">
        <v>21</v>
      </c>
      <c r="F6" s="28"/>
    </row>
    <row r="7" spans="1:6" ht="20.100000000000001" customHeight="1">
      <c r="A7" s="54">
        <v>45973</v>
      </c>
      <c r="B7" s="55">
        <v>14701</v>
      </c>
      <c r="C7" s="56">
        <v>34.486728999999997</v>
      </c>
      <c r="D7" s="57" t="s">
        <v>19</v>
      </c>
      <c r="E7" s="57" t="s">
        <v>27</v>
      </c>
      <c r="F7" s="28"/>
    </row>
    <row r="8" spans="1:6" ht="20.100000000000001" customHeight="1">
      <c r="A8" s="63">
        <v>45973</v>
      </c>
      <c r="B8" s="64">
        <v>14863</v>
      </c>
      <c r="C8" s="65">
        <v>34.483584999999998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434588</v>
      </c>
      <c r="C9" s="32">
        <f>SUMPRODUCT(B5:B8,C5:C8)/B9</f>
        <v>34.515369142001155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EB7C1-F9C6-44D7-9564-6F314CA77140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45974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45974</v>
      </c>
      <c r="B5" s="51">
        <v>249018</v>
      </c>
      <c r="C5" s="52">
        <v>34.881014999999998</v>
      </c>
      <c r="D5" s="53" t="s">
        <v>19</v>
      </c>
      <c r="E5" s="53" t="s">
        <v>20</v>
      </c>
      <c r="F5" s="28"/>
    </row>
    <row r="6" spans="1:6" ht="20.100000000000001" customHeight="1">
      <c r="A6" s="54">
        <v>45974</v>
      </c>
      <c r="B6" s="55">
        <v>141922</v>
      </c>
      <c r="C6" s="56">
        <v>34.831679999999999</v>
      </c>
      <c r="D6" s="57" t="s">
        <v>19</v>
      </c>
      <c r="E6" s="57" t="s">
        <v>21</v>
      </c>
      <c r="F6" s="28"/>
    </row>
    <row r="7" spans="1:6" ht="20.100000000000001" customHeight="1">
      <c r="A7" s="54">
        <v>45974</v>
      </c>
      <c r="B7" s="55">
        <v>19838</v>
      </c>
      <c r="C7" s="56">
        <v>34.829191999999999</v>
      </c>
      <c r="D7" s="57" t="s">
        <v>19</v>
      </c>
      <c r="E7" s="57" t="s">
        <v>27</v>
      </c>
      <c r="F7" s="28"/>
    </row>
    <row r="8" spans="1:6" ht="20.100000000000001" customHeight="1">
      <c r="A8" s="63">
        <v>45974</v>
      </c>
      <c r="B8" s="64">
        <v>19510</v>
      </c>
      <c r="C8" s="65">
        <v>34.834622000000003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430288</v>
      </c>
      <c r="C9" s="32">
        <f>SUMPRODUCT(B5:B8,C5:C8)/B9</f>
        <v>34.860250037988514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5DB0-5F2B-4159-9D4F-00CA320CC461}">
  <sheetPr>
    <outlinePr summaryBelow="0"/>
  </sheetPr>
  <dimension ref="A1:F10"/>
  <sheetViews>
    <sheetView workbookViewId="0">
      <selection activeCell="A5" sqref="A5:C8"/>
    </sheetView>
  </sheetViews>
  <sheetFormatPr defaultColWidth="9.28515625" defaultRowHeight="14.25"/>
  <cols>
    <col min="1" max="1" width="21.5703125" style="22" customWidth="1"/>
    <col min="2" max="2" width="20" style="22" customWidth="1"/>
    <col min="3" max="3" width="31.5703125" style="22" customWidth="1"/>
    <col min="4" max="5" width="13.42578125" style="22" customWidth="1"/>
    <col min="6" max="16384" width="9.28515625" style="22"/>
  </cols>
  <sheetData>
    <row r="1" spans="1:6" s="26" customFormat="1" ht="21.6" customHeight="1">
      <c r="A1" s="24" t="s">
        <v>12</v>
      </c>
      <c r="B1" s="25">
        <f>A5</f>
        <v>45975</v>
      </c>
      <c r="C1" s="27"/>
      <c r="D1" s="27"/>
      <c r="E1" s="27"/>
      <c r="F1" s="28"/>
    </row>
    <row r="2" spans="1:6" s="26" customFormat="1" ht="21.6" customHeight="1">
      <c r="A2" s="24" t="s">
        <v>1</v>
      </c>
      <c r="B2" s="27"/>
      <c r="C2" s="27"/>
      <c r="D2" s="27"/>
      <c r="E2" s="27"/>
      <c r="F2" s="28"/>
    </row>
    <row r="3" spans="1:6" s="26" customFormat="1" ht="21.6" customHeight="1">
      <c r="A3" s="24" t="s">
        <v>13</v>
      </c>
      <c r="C3" s="29"/>
      <c r="D3" s="28"/>
      <c r="E3" s="29"/>
      <c r="F3" s="28"/>
    </row>
    <row r="4" spans="1:6" ht="33" customHeight="1">
      <c r="A4" s="30" t="s">
        <v>14</v>
      </c>
      <c r="B4" s="30" t="s">
        <v>15</v>
      </c>
      <c r="C4" s="30" t="s">
        <v>16</v>
      </c>
      <c r="D4" s="30" t="s">
        <v>17</v>
      </c>
      <c r="E4" s="30" t="s">
        <v>18</v>
      </c>
      <c r="F4" s="28"/>
    </row>
    <row r="5" spans="1:6" ht="20.100000000000001" customHeight="1">
      <c r="A5" s="50">
        <v>45975</v>
      </c>
      <c r="B5" s="51">
        <v>261326</v>
      </c>
      <c r="C5" s="52">
        <v>33.762605999999998</v>
      </c>
      <c r="D5" s="53" t="s">
        <v>19</v>
      </c>
      <c r="E5" s="53" t="s">
        <v>20</v>
      </c>
      <c r="F5" s="28"/>
    </row>
    <row r="6" spans="1:6" ht="20.100000000000001" customHeight="1">
      <c r="A6" s="54">
        <v>45975</v>
      </c>
      <c r="B6" s="55">
        <v>145866</v>
      </c>
      <c r="C6" s="56">
        <v>33.656888000000002</v>
      </c>
      <c r="D6" s="57" t="s">
        <v>19</v>
      </c>
      <c r="E6" s="57" t="s">
        <v>21</v>
      </c>
      <c r="F6" s="28"/>
    </row>
    <row r="7" spans="1:6" ht="20.100000000000001" customHeight="1">
      <c r="A7" s="54">
        <v>45975</v>
      </c>
      <c r="B7" s="55">
        <v>18880</v>
      </c>
      <c r="C7" s="56">
        <v>33.672457000000001</v>
      </c>
      <c r="D7" s="57" t="s">
        <v>19</v>
      </c>
      <c r="E7" s="57" t="s">
        <v>27</v>
      </c>
      <c r="F7" s="28"/>
    </row>
    <row r="8" spans="1:6" ht="20.100000000000001" customHeight="1">
      <c r="A8" s="63">
        <v>45975</v>
      </c>
      <c r="B8" s="64">
        <v>18766</v>
      </c>
      <c r="C8" s="65">
        <v>33.668349999999997</v>
      </c>
      <c r="D8" s="66" t="s">
        <v>19</v>
      </c>
      <c r="E8" s="66" t="s">
        <v>28</v>
      </c>
      <c r="F8" s="28"/>
    </row>
    <row r="9" spans="1:6" ht="21.6" customHeight="1" thickBot="1">
      <c r="A9" s="31"/>
      <c r="B9" s="31">
        <f>SUM(B5:B8)</f>
        <v>444838</v>
      </c>
      <c r="C9" s="32">
        <f>SUMPRODUCT(B5:B8,C5:C8)/B9</f>
        <v>33.720137768859672</v>
      </c>
      <c r="D9" s="31"/>
      <c r="E9" s="31" t="s">
        <v>26</v>
      </c>
      <c r="F9" s="28"/>
    </row>
    <row r="10" spans="1:6" ht="15" thickTop="1">
      <c r="A10" s="28"/>
      <c r="B10" s="28"/>
      <c r="C10" s="28"/>
      <c r="D10" s="28"/>
      <c r="E10" s="28"/>
      <c r="F10" s="28"/>
    </row>
  </sheetData>
  <pageMargins left="0" right="0" top="0" bottom="0" header="0" footer="0"/>
  <pageSetup orientation="portrait"/>
  <drawing r:id="rId1"/>
</worksheet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Weekly totals</vt:lpstr>
      <vt:lpstr>Daily totals</vt:lpstr>
      <vt:lpstr>Details 10 Nov 2025</vt:lpstr>
      <vt:lpstr>Details 11 Nov 2025</vt:lpstr>
      <vt:lpstr>Details 12 Nov 2025</vt:lpstr>
      <vt:lpstr>Details 13 Nov 2025</vt:lpstr>
      <vt:lpstr>Details 14 Nov 2025</vt:lpstr>
      <vt:lpstr>shares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MAZEIN Jeremy GlbaIbdEcmCbk</cp:lastModifiedBy>
  <cp:lastPrinted>2024-10-25T14:31:09Z</cp:lastPrinted>
  <dcterms:created xsi:type="dcterms:W3CDTF">2022-03-16T09:35:15Z</dcterms:created>
  <dcterms:modified xsi:type="dcterms:W3CDTF">2025-11-17T08:33:20Z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  <property fmtid="{D5CDD505-2E9C-101B-9397-08002B2CF9AE}" pid="17" name="MSIP_Label_48ed5431-0ab7-4c1b-98f4-d4e50f674d02_Enabled">
    <vt:lpwstr>true</vt:lpwstr>
  </property>
  <property fmtid="{D5CDD505-2E9C-101B-9397-08002B2CF9AE}" pid="18" name="MSIP_Label_48ed5431-0ab7-4c1b-98f4-d4e50f674d02_SetDate">
    <vt:lpwstr>2024-10-21T18:00:17Z</vt:lpwstr>
  </property>
  <property fmtid="{D5CDD505-2E9C-101B-9397-08002B2CF9AE}" pid="19" name="MSIP_Label_48ed5431-0ab7-4c1b-98f4-d4e50f674d02_Method">
    <vt:lpwstr>Privileged</vt:lpwstr>
  </property>
  <property fmtid="{D5CDD505-2E9C-101B-9397-08002B2CF9AE}" pid="20" name="MSIP_Label_48ed5431-0ab7-4c1b-98f4-d4e50f674d02_Name">
    <vt:lpwstr>48ed5431-0ab7-4c1b-98f4-d4e50f674d02</vt:lpwstr>
  </property>
  <property fmtid="{D5CDD505-2E9C-101B-9397-08002B2CF9AE}" pid="21" name="MSIP_Label_48ed5431-0ab7-4c1b-98f4-d4e50f674d02_SiteId">
    <vt:lpwstr>614f9c25-bffa-42c7-86d8-964101f55fa2</vt:lpwstr>
  </property>
  <property fmtid="{D5CDD505-2E9C-101B-9397-08002B2CF9AE}" pid="22" name="MSIP_Label_48ed5431-0ab7-4c1b-98f4-d4e50f674d02_ActionId">
    <vt:lpwstr>8bd29854-ee6a-4966-8688-608767c68570</vt:lpwstr>
  </property>
  <property fmtid="{D5CDD505-2E9C-101B-9397-08002B2CF9AE}" pid="23" name="MSIP_Label_48ed5431-0ab7-4c1b-98f4-d4e50f674d02_ContentBits">
    <vt:lpwstr>0</vt:lpwstr>
  </property>
  <property fmtid="{D5CDD505-2E9C-101B-9397-08002B2CF9AE}" pid="24" name="SV_QUERY_LIST_4F35BF76-6C0D-4D9B-82B2-816C12CF3733">
    <vt:lpwstr>empty_477D106A-C0D6-4607-AEBD-E2C9D60EA279</vt:lpwstr>
  </property>
  <property fmtid="{D5CDD505-2E9C-101B-9397-08002B2CF9AE}" pid="25" name="SV_HIDDEN_GRID_QUERY_LIST_4F35BF76-6C0D-4D9B-82B2-816C12CF3733">
    <vt:lpwstr>empty_477D106A-C0D6-4607-AEBD-E2C9D60EA279</vt:lpwstr>
  </property>
  <property fmtid="{D5CDD505-2E9C-101B-9397-08002B2CF9AE}" pid="26" name="MSIP_Label_1aaa69c8-0478-4e13-9e4c-38511e3b6774_Enabled">
    <vt:lpwstr>true</vt:lpwstr>
  </property>
  <property fmtid="{D5CDD505-2E9C-101B-9397-08002B2CF9AE}" pid="27" name="MSIP_Label_1aaa69c8-0478-4e13-9e4c-38511e3b6774_SetDate">
    <vt:lpwstr>2025-09-29T06:37:56Z</vt:lpwstr>
  </property>
  <property fmtid="{D5CDD505-2E9C-101B-9397-08002B2CF9AE}" pid="28" name="MSIP_Label_1aaa69c8-0478-4e13-9e4c-38511e3b6774_Method">
    <vt:lpwstr>Privileged</vt:lpwstr>
  </property>
  <property fmtid="{D5CDD505-2E9C-101B-9397-08002B2CF9AE}" pid="29" name="MSIP_Label_1aaa69c8-0478-4e13-9e4c-38511e3b6774_Name">
    <vt:lpwstr>1aaa69c8-0478-4e13-9e4c-38511e3b6774</vt:lpwstr>
  </property>
  <property fmtid="{D5CDD505-2E9C-101B-9397-08002B2CF9AE}" pid="30" name="MSIP_Label_1aaa69c8-0478-4e13-9e4c-38511e3b6774_SiteId">
    <vt:lpwstr>c9a7d621-4bc4-4407-b730-f428e656aa9e</vt:lpwstr>
  </property>
  <property fmtid="{D5CDD505-2E9C-101B-9397-08002B2CF9AE}" pid="31" name="MSIP_Label_1aaa69c8-0478-4e13-9e4c-38511e3b6774_ActionId">
    <vt:lpwstr>e44a6d82-3189-4e42-9047-2d1193d30137</vt:lpwstr>
  </property>
  <property fmtid="{D5CDD505-2E9C-101B-9397-08002B2CF9AE}" pid="32" name="MSIP_Label_1aaa69c8-0478-4e13-9e4c-38511e3b6774_ContentBits">
    <vt:lpwstr>0</vt:lpwstr>
  </property>
</Properties>
</file>