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Weekly\"/>
    </mc:Choice>
  </mc:AlternateContent>
  <xr:revisionPtr revIDLastSave="0" documentId="13_ncr:1_{F46310BF-6B87-4590-A32E-A8F48103E936}" xr6:coauthVersionLast="47" xr6:coauthVersionMax="47" xr10:uidLastSave="{00000000-0000-0000-0000-000000000000}"/>
  <bookViews>
    <workbookView xWindow="-38520" yWindow="-120" windowWidth="38640" windowHeight="21840" tabRatio="796" xr2:uid="{00000000-000D-0000-FFFF-FFFF00000000}"/>
  </bookViews>
  <sheets>
    <sheet name="Weekly totals" sheetId="2" r:id="rId1"/>
    <sheet name="Daily totals" sheetId="3" r:id="rId2"/>
    <sheet name="Details 27 Oct 2025" sheetId="4" r:id="rId3"/>
    <sheet name="Details 28 Oct 2025" sheetId="5" r:id="rId4"/>
    <sheet name="Details 29 Oct 2025" sheetId="7" r:id="rId5"/>
    <sheet name="Details 30 Oct 2025" sheetId="8" r:id="rId6"/>
    <sheet name="Details 31 Oct 2025" sheetId="9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G14" i="2"/>
  <c r="B13" i="3"/>
  <c r="B9" i="9"/>
  <c r="C9" i="9" s="1"/>
  <c r="B1" i="9"/>
  <c r="C9" i="8"/>
  <c r="B9" i="8"/>
  <c r="B1" i="8"/>
  <c r="B9" i="7"/>
  <c r="C9" i="7" s="1"/>
  <c r="B1" i="7"/>
  <c r="E5" i="2" l="1"/>
  <c r="B9" i="5"/>
  <c r="C9" i="5" s="1"/>
  <c r="C9" i="4"/>
  <c r="B9" i="4"/>
  <c r="C5" i="2"/>
  <c r="B1" i="4" l="1"/>
  <c r="B1" i="5" l="1"/>
  <c r="C13" i="3"/>
  <c r="D13" i="3"/>
  <c r="F14" i="2"/>
  <c r="D14" i="2"/>
  <c r="B5" i="3" l="1"/>
  <c r="D5" i="3" l="1"/>
  <c r="E14" i="2" l="1"/>
</calcChain>
</file>

<file path=xl/sharedStrings.xml><?xml version="1.0" encoding="utf-8"?>
<sst xmlns="http://schemas.openxmlformats.org/spreadsheetml/2006/main" count="123" uniqueCount="29">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</sst>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165" fontId="9" fillId="3" borderId="7" xfId="0" applyNumberFormat="1" applyFont="1" applyFill="1" applyBorder="1" applyAlignment="1">
      <alignment horizontal="left" vertical="center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24225-F6CC-43EF-9BA7-FC70F6C3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92A29-05BC-4E52-8C61-E15746A6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DBCA-EAD3-4EB7-B37A-6C22DB9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3F90B-9B5C-4D0C-A44B-8C85AF74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3" totalsRowShown="0" headerRowDxfId="17">
  <autoFilter ref="A7:G1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4"/>
    <tableColumn id="2" xr3:uid="{00000000-0010-0000-0100-000002000000}" name="Numbers of shares acquired" dataDxfId="3"/>
    <tableColumn id="3" xr3:uid="{00000000-0010-0000-0100-000003000000}" name="Average price _x000a_(in EUR)" dataDxfId="2"/>
    <tableColumn id="4" xr3:uid="{00000000-0010-0000-0100-000004000000}" name="Percentage of share capital (1)" dataDxfId="1"/>
    <tableColumn id="5" xr3:uid="{00000000-0010-0000-0100-000005000000}" name="Purchased volume_x000a_(in EUR)" dataDxfId="0"/>
    <tableColumn id="7" xr3:uid="{00000000-0010-0000-0100-000007000000}" name="Details" dataDxfId="5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5"/>
  <sheetViews>
    <sheetView showGridLines="0" tabSelected="1" view="pageLayout" zoomScaleNormal="100" workbookViewId="0">
      <selection activeCell="G13" sqref="G13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45961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5">
        <v>45925</v>
      </c>
      <c r="B8" s="35" t="s">
        <v>8</v>
      </c>
      <c r="C8" s="35">
        <v>45926</v>
      </c>
      <c r="D8" s="40">
        <v>912937</v>
      </c>
      <c r="E8" s="41">
        <v>32.860900000000001</v>
      </c>
      <c r="F8" s="42">
        <v>8.0000000000000004E-4</v>
      </c>
      <c r="G8" s="43">
        <v>29999959.82</v>
      </c>
    </row>
    <row r="9" spans="1:8" ht="15.75" customHeight="1">
      <c r="A9" s="39">
        <v>45929</v>
      </c>
      <c r="B9" s="35" t="s">
        <v>8</v>
      </c>
      <c r="C9" s="39">
        <v>45933</v>
      </c>
      <c r="D9" s="40">
        <v>2769551</v>
      </c>
      <c r="E9" s="41">
        <v>32.366399999999999</v>
      </c>
      <c r="F9" s="42">
        <v>2.5000000000000001E-3</v>
      </c>
      <c r="G9" s="43">
        <v>89640504.960000008</v>
      </c>
    </row>
    <row r="10" spans="1:8" ht="15.75" customHeight="1">
      <c r="A10" s="37">
        <v>45936</v>
      </c>
      <c r="B10" s="35" t="s">
        <v>8</v>
      </c>
      <c r="C10" s="37">
        <v>45940</v>
      </c>
      <c r="D10" s="40">
        <v>2840932</v>
      </c>
      <c r="E10" s="41">
        <v>31.6797</v>
      </c>
      <c r="F10" s="42">
        <v>2.5000000000000001E-3</v>
      </c>
      <c r="G10" s="43">
        <v>89999923.890000001</v>
      </c>
    </row>
    <row r="11" spans="1:8" ht="15.75" customHeight="1">
      <c r="A11" s="37">
        <v>45943</v>
      </c>
      <c r="B11" s="37" t="s">
        <v>8</v>
      </c>
      <c r="C11" s="37">
        <v>45947</v>
      </c>
      <c r="D11" s="40">
        <v>3018969</v>
      </c>
      <c r="E11" s="41">
        <v>30.805199999999999</v>
      </c>
      <c r="F11" s="42">
        <v>2.7000000000000001E-3</v>
      </c>
      <c r="G11" s="43">
        <v>92999947.640000001</v>
      </c>
    </row>
    <row r="12" spans="1:8" ht="15.75" customHeight="1">
      <c r="A12" s="70">
        <v>45950</v>
      </c>
      <c r="B12" s="70" t="s">
        <v>8</v>
      </c>
      <c r="C12" s="70">
        <v>45954</v>
      </c>
      <c r="D12" s="40">
        <v>3297778</v>
      </c>
      <c r="E12" s="41">
        <v>30.020199999999999</v>
      </c>
      <c r="F12" s="42">
        <v>2.8999999999999998E-3</v>
      </c>
      <c r="G12" s="43">
        <v>98999880.409999996</v>
      </c>
    </row>
    <row r="13" spans="1:8" ht="15.75" customHeight="1">
      <c r="A13" s="70">
        <v>45957</v>
      </c>
      <c r="B13" s="70" t="s">
        <v>8</v>
      </c>
      <c r="C13" s="70">
        <v>45961</v>
      </c>
      <c r="D13" s="40">
        <v>2913573</v>
      </c>
      <c r="E13" s="41">
        <v>30.889900000000001</v>
      </c>
      <c r="F13" s="42">
        <v>2.5999999999999999E-3</v>
      </c>
      <c r="G13" s="43">
        <v>89999860.709999993</v>
      </c>
    </row>
    <row r="14" spans="1:8" ht="17.100000000000001" customHeight="1" thickBot="1">
      <c r="A14" s="11" t="s">
        <v>6</v>
      </c>
      <c r="B14" s="11"/>
      <c r="C14" s="11"/>
      <c r="D14" s="12">
        <f>SUBTOTAL(109,Weekly[Numbers of shares acquired])</f>
        <v>15753740</v>
      </c>
      <c r="E14" s="13">
        <f>SUBTOTAL(109,Weekly[Purchased volume
(in EUR)])/SUBTOTAL(109,Weekly[Numbers of shares acquired])</f>
        <v>31.207832389642078</v>
      </c>
      <c r="F14" s="14">
        <f>SUBTOTAL(109,Weekly[Numbers of shares acquired])/shares</f>
        <v>1.3972322097282112E-2</v>
      </c>
      <c r="G14" s="15">
        <f>SUBTOTAL(9,Weekly[Purchased volume
(in EUR)])</f>
        <v>491640077.43000001</v>
      </c>
    </row>
    <row r="15" spans="1:8" ht="13.5" customHeight="1" thickTop="1"/>
    <row r="16" spans="1:8" ht="12.75" customHeight="1"/>
    <row r="17" spans="1:7" ht="30" customHeight="1">
      <c r="A17" s="67" t="s">
        <v>25</v>
      </c>
      <c r="B17" s="67"/>
      <c r="C17" s="67"/>
      <c r="D17" s="67"/>
      <c r="E17" s="67"/>
      <c r="F17" s="67"/>
      <c r="G17" s="67"/>
    </row>
    <row r="18" spans="1:7" ht="12.75" customHeight="1">
      <c r="A18" s="20"/>
    </row>
    <row r="19" spans="1:7" ht="12.75" customHeight="1"/>
    <row r="20" spans="1:7" ht="12.75" customHeight="1">
      <c r="D20" s="5"/>
    </row>
    <row r="21" spans="1:7" ht="12.75" customHeight="1"/>
    <row r="22" spans="1:7" ht="12.75" customHeight="1"/>
    <row r="23" spans="1:7" ht="12.75" customHeight="1">
      <c r="A23" s="20"/>
      <c r="B23" s="20"/>
      <c r="C23" s="20"/>
      <c r="D23" s="20"/>
      <c r="E23" s="20"/>
      <c r="F23" s="20"/>
      <c r="G23" s="20"/>
    </row>
    <row r="24" spans="1:7" ht="12.75" customHeight="1">
      <c r="A24" s="20"/>
      <c r="B24" s="20"/>
      <c r="C24" s="20"/>
      <c r="D24" s="20"/>
      <c r="E24" s="20"/>
      <c r="F24" s="20"/>
      <c r="G24" s="20"/>
    </row>
    <row r="25" spans="1:7" ht="12.75" customHeight="1">
      <c r="A25" s="20"/>
      <c r="B25" s="20"/>
      <c r="C25" s="20"/>
      <c r="D25" s="20"/>
      <c r="E25" s="20"/>
      <c r="F25" s="20"/>
      <c r="G25" s="20"/>
    </row>
  </sheetData>
  <mergeCells count="1">
    <mergeCell ref="A17:G17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D25" sqref="D25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45957</v>
      </c>
      <c r="C5" s="4" t="s">
        <v>8</v>
      </c>
      <c r="D5" s="3">
        <f>MAX(Daily[Date])</f>
        <v>45961</v>
      </c>
    </row>
    <row r="6" spans="1:7">
      <c r="A6" s="3"/>
      <c r="C6" s="3"/>
    </row>
    <row r="7" spans="1:7" ht="33" customHeight="1">
      <c r="A7" s="33" t="s">
        <v>2</v>
      </c>
      <c r="B7" s="33" t="s">
        <v>3</v>
      </c>
      <c r="C7" s="33" t="s">
        <v>4</v>
      </c>
      <c r="D7" s="7" t="s">
        <v>22</v>
      </c>
      <c r="E7" s="33" t="s">
        <v>5</v>
      </c>
      <c r="F7" s="34" t="s">
        <v>11</v>
      </c>
    </row>
    <row r="8" spans="1:7" ht="15.6" customHeight="1">
      <c r="A8" s="44">
        <v>45957</v>
      </c>
      <c r="B8" s="40">
        <v>589257</v>
      </c>
      <c r="C8" s="41">
        <v>30.546900000000001</v>
      </c>
      <c r="D8" s="42">
        <v>5.0000000000000001E-4</v>
      </c>
      <c r="E8" s="43">
        <v>17999974.649999999</v>
      </c>
      <c r="F8" s="36" t="s">
        <v>23</v>
      </c>
    </row>
    <row r="9" spans="1:7" ht="15.6" customHeight="1">
      <c r="A9" s="45">
        <v>45958</v>
      </c>
      <c r="B9" s="46">
        <v>592824</v>
      </c>
      <c r="C9" s="47">
        <v>30.363099999999999</v>
      </c>
      <c r="D9" s="48">
        <v>5.0000000000000001E-4</v>
      </c>
      <c r="E9" s="49">
        <v>17999974.390000001</v>
      </c>
      <c r="F9" s="38" t="s">
        <v>23</v>
      </c>
    </row>
    <row r="10" spans="1:7" ht="15.6" customHeight="1">
      <c r="A10" s="45">
        <v>45959</v>
      </c>
      <c r="B10" s="46">
        <v>580111</v>
      </c>
      <c r="C10" s="47">
        <v>31.028500000000001</v>
      </c>
      <c r="D10" s="48">
        <v>5.0000000000000001E-4</v>
      </c>
      <c r="E10" s="49">
        <v>17999974.16</v>
      </c>
      <c r="F10" s="38" t="s">
        <v>23</v>
      </c>
    </row>
    <row r="11" spans="1:7" ht="15.6" customHeight="1">
      <c r="A11" s="45">
        <v>45960</v>
      </c>
      <c r="B11" s="46">
        <v>578870</v>
      </c>
      <c r="C11" s="47">
        <v>31.094999999999999</v>
      </c>
      <c r="D11" s="48">
        <v>5.0000000000000001E-4</v>
      </c>
      <c r="E11" s="49">
        <v>17999962.649999999</v>
      </c>
      <c r="F11" s="38" t="s">
        <v>23</v>
      </c>
    </row>
    <row r="12" spans="1:7" ht="15.6" customHeight="1">
      <c r="A12" s="58">
        <v>45961</v>
      </c>
      <c r="B12" s="59">
        <v>572511</v>
      </c>
      <c r="C12" s="60">
        <v>31.4404</v>
      </c>
      <c r="D12" s="61">
        <v>5.0000000000000001E-4</v>
      </c>
      <c r="E12" s="62">
        <v>17999974.84</v>
      </c>
      <c r="F12" s="38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2913573</v>
      </c>
      <c r="C13" s="17">
        <f>ROUND(E13/B13,4)</f>
        <v>30.889900000000001</v>
      </c>
      <c r="D13" s="19">
        <f>SUBTOTAL(109,Daily[Numbers of shares acquired])/shares</f>
        <v>2.584108942380954E-3</v>
      </c>
      <c r="E13" s="16">
        <f>SUBTOTAL(109,Daily[Purchased volume
(in EUR)])</f>
        <v>89999860.689999998</v>
      </c>
      <c r="F13" s="18"/>
    </row>
    <row r="14" spans="1:7" ht="13.5" customHeight="1" thickTop="1"/>
    <row r="15" spans="1:7" ht="11.1" customHeight="1">
      <c r="A15" s="68"/>
      <c r="B15" s="68"/>
      <c r="C15" s="68"/>
      <c r="D15" s="68"/>
      <c r="E15" s="68"/>
      <c r="F15" s="68"/>
    </row>
    <row r="16" spans="1:7" ht="33" customHeight="1">
      <c r="A16" s="69" t="s">
        <v>25</v>
      </c>
      <c r="B16" s="69"/>
      <c r="C16" s="69"/>
      <c r="D16" s="69"/>
      <c r="E16" s="69"/>
      <c r="F16" s="69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27 Oct 2025'!A1" tooltip="details" display="details" xr:uid="{0EF37549-3CF1-41AB-8ACC-CF712A4A5348}"/>
    <hyperlink ref="F9" location="'Details 28 Oct 2025'!A1" display="details" xr:uid="{9E45964F-006C-48F6-9039-C10C87C67F3E}"/>
    <hyperlink ref="F10" location="'Details 29 Oct 2025'!A1" display="details" xr:uid="{37D8A7C6-ABFE-4A95-8DDF-DF96A6CE4D74}"/>
    <hyperlink ref="F11" location="'Details 30 Oct 2025'!A1" display="details" xr:uid="{916F00C5-34DD-442E-9148-9494B667768B}"/>
    <hyperlink ref="F12" location="'Details 31 Oct 2025'!A1" display="details" xr:uid="{29D361D6-0571-4767-9DAC-4400430DE02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45957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45957</v>
      </c>
      <c r="B5" s="51">
        <v>450605</v>
      </c>
      <c r="C5" s="52">
        <v>30.548665</v>
      </c>
      <c r="D5" s="53" t="s">
        <v>19</v>
      </c>
      <c r="E5" s="53" t="s">
        <v>20</v>
      </c>
      <c r="F5" s="28"/>
    </row>
    <row r="6" spans="1:6" ht="20.100000000000001" customHeight="1">
      <c r="A6" s="54">
        <v>45957</v>
      </c>
      <c r="B6" s="55">
        <v>123662</v>
      </c>
      <c r="C6" s="56">
        <v>30.541810000000002</v>
      </c>
      <c r="D6" s="57" t="s">
        <v>19</v>
      </c>
      <c r="E6" s="57" t="s">
        <v>21</v>
      </c>
      <c r="F6" s="28"/>
    </row>
    <row r="7" spans="1:6" ht="20.100000000000001" customHeight="1">
      <c r="A7" s="54"/>
      <c r="B7" s="55"/>
      <c r="C7" s="56"/>
      <c r="D7" s="57" t="s">
        <v>19</v>
      </c>
      <c r="E7" s="57" t="s">
        <v>27</v>
      </c>
      <c r="F7" s="28"/>
    </row>
    <row r="8" spans="1:6" ht="20.100000000000001" customHeight="1">
      <c r="A8" s="63">
        <v>45957</v>
      </c>
      <c r="B8" s="64">
        <v>14990</v>
      </c>
      <c r="C8" s="65">
        <v>30.536061</v>
      </c>
      <c r="D8" s="57" t="s">
        <v>19</v>
      </c>
      <c r="E8" s="57" t="s">
        <v>28</v>
      </c>
      <c r="F8" s="28"/>
    </row>
    <row r="9" spans="1:6" ht="21.6" customHeight="1" thickBot="1">
      <c r="A9" s="31"/>
      <c r="B9" s="31">
        <f>SUM(B5:B8)</f>
        <v>589257</v>
      </c>
      <c r="C9" s="32">
        <f>SUMPRODUCT(B5:B8,C5:C8)/B9</f>
        <v>30.546905772752801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45958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45958</v>
      </c>
      <c r="B5" s="51">
        <v>400439</v>
      </c>
      <c r="C5" s="52">
        <v>30.370994</v>
      </c>
      <c r="D5" s="53" t="s">
        <v>19</v>
      </c>
      <c r="E5" s="53" t="s">
        <v>20</v>
      </c>
      <c r="F5" s="28"/>
    </row>
    <row r="6" spans="1:6" ht="20.100000000000001" customHeight="1">
      <c r="A6" s="54">
        <v>45958</v>
      </c>
      <c r="B6" s="55">
        <v>147557</v>
      </c>
      <c r="C6" s="56">
        <v>30.347940000000001</v>
      </c>
      <c r="D6" s="57" t="s">
        <v>19</v>
      </c>
      <c r="E6" s="57" t="s">
        <v>21</v>
      </c>
      <c r="F6" s="28"/>
    </row>
    <row r="7" spans="1:6" ht="20.100000000000001" customHeight="1">
      <c r="A7" s="54">
        <v>45958</v>
      </c>
      <c r="B7" s="55">
        <v>22229</v>
      </c>
      <c r="C7" s="56">
        <v>30.346699000000001</v>
      </c>
      <c r="D7" s="57" t="s">
        <v>19</v>
      </c>
      <c r="E7" s="57" t="s">
        <v>27</v>
      </c>
      <c r="F7" s="28"/>
    </row>
    <row r="8" spans="1:6" ht="20.100000000000001" customHeight="1">
      <c r="A8" s="63">
        <v>45958</v>
      </c>
      <c r="B8" s="64">
        <v>22599</v>
      </c>
      <c r="C8" s="65">
        <v>30.339406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592824</v>
      </c>
      <c r="C9" s="32">
        <f>SUMPRODUCT(B5:B8,C5:C8)/B9</f>
        <v>30.363140590143111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45959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45959</v>
      </c>
      <c r="B5" s="51">
        <v>437521</v>
      </c>
      <c r="C5" s="52">
        <v>31.038713000000001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45959</v>
      </c>
      <c r="B6" s="55">
        <v>112639</v>
      </c>
      <c r="C6" s="56">
        <v>30.991437000000001</v>
      </c>
      <c r="D6" s="57" t="s">
        <v>19</v>
      </c>
      <c r="E6" s="57" t="s">
        <v>21</v>
      </c>
      <c r="F6" s="28"/>
    </row>
    <row r="7" spans="1:6" ht="20.100000000000001" customHeight="1">
      <c r="A7" s="54">
        <v>45959</v>
      </c>
      <c r="B7" s="55">
        <v>15000</v>
      </c>
      <c r="C7" s="56">
        <v>31.019838</v>
      </c>
      <c r="D7" s="57" t="s">
        <v>19</v>
      </c>
      <c r="E7" s="57" t="s">
        <v>27</v>
      </c>
      <c r="F7" s="28"/>
    </row>
    <row r="8" spans="1:6" ht="20.100000000000001" customHeight="1">
      <c r="A8" s="63">
        <v>45959</v>
      </c>
      <c r="B8" s="64">
        <v>14951</v>
      </c>
      <c r="C8" s="65">
        <v>31.018329999999999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580111</v>
      </c>
      <c r="C9" s="32">
        <f>SUMPRODUCT(B5:B8,C5:C8)/B9</f>
        <v>31.028520135880893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7C1-F9C6-44D7-9564-6F314CA77140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45960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45960</v>
      </c>
      <c r="B5" s="51">
        <v>423381</v>
      </c>
      <c r="C5" s="52">
        <v>31.106859</v>
      </c>
      <c r="D5" s="53" t="s">
        <v>19</v>
      </c>
      <c r="E5" s="53" t="s">
        <v>20</v>
      </c>
      <c r="F5" s="28"/>
    </row>
    <row r="6" spans="1:6" ht="20.100000000000001" customHeight="1">
      <c r="A6" s="54">
        <v>45960</v>
      </c>
      <c r="B6" s="55">
        <v>125528</v>
      </c>
      <c r="C6" s="56">
        <v>31.063151999999999</v>
      </c>
      <c r="D6" s="57" t="s">
        <v>19</v>
      </c>
      <c r="E6" s="57" t="s">
        <v>21</v>
      </c>
      <c r="F6" s="28"/>
    </row>
    <row r="7" spans="1:6" ht="20.100000000000001" customHeight="1">
      <c r="A7" s="54">
        <v>45960</v>
      </c>
      <c r="B7" s="55">
        <v>15000</v>
      </c>
      <c r="C7" s="56">
        <v>31.060535000000002</v>
      </c>
      <c r="D7" s="57" t="s">
        <v>19</v>
      </c>
      <c r="E7" s="57" t="s">
        <v>27</v>
      </c>
      <c r="F7" s="28"/>
    </row>
    <row r="8" spans="1:6" ht="20.100000000000001" customHeight="1">
      <c r="A8" s="63">
        <v>45960</v>
      </c>
      <c r="B8" s="64">
        <v>14961</v>
      </c>
      <c r="C8" s="65">
        <v>31.060151000000001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578870</v>
      </c>
      <c r="C9" s="32">
        <f>SUMPRODUCT(B5:B8,C5:C8)/B9</f>
        <v>31.09497358413115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5DB0-5F2B-4159-9D4F-00CA320CC461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45961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45961</v>
      </c>
      <c r="B5" s="51">
        <v>395012</v>
      </c>
      <c r="C5" s="52">
        <v>31.451246000000001</v>
      </c>
      <c r="D5" s="53" t="s">
        <v>19</v>
      </c>
      <c r="E5" s="53" t="s">
        <v>20</v>
      </c>
      <c r="F5" s="28"/>
    </row>
    <row r="6" spans="1:6" ht="20.100000000000001" customHeight="1">
      <c r="A6" s="54">
        <v>45961</v>
      </c>
      <c r="B6" s="55">
        <v>142750</v>
      </c>
      <c r="C6" s="56">
        <v>31.415329</v>
      </c>
      <c r="D6" s="57" t="s">
        <v>19</v>
      </c>
      <c r="E6" s="57" t="s">
        <v>21</v>
      </c>
      <c r="F6" s="28"/>
    </row>
    <row r="7" spans="1:6" ht="20.100000000000001" customHeight="1">
      <c r="A7" s="54">
        <v>45961</v>
      </c>
      <c r="B7" s="55">
        <v>17750</v>
      </c>
      <c r="C7" s="56">
        <v>31.418457</v>
      </c>
      <c r="D7" s="57" t="s">
        <v>19</v>
      </c>
      <c r="E7" s="57" t="s">
        <v>27</v>
      </c>
      <c r="F7" s="28"/>
    </row>
    <row r="8" spans="1:6" ht="20.100000000000001" customHeight="1">
      <c r="A8" s="63">
        <v>45961</v>
      </c>
      <c r="B8" s="64">
        <v>16999</v>
      </c>
      <c r="C8" s="65">
        <v>31.423480999999999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572511</v>
      </c>
      <c r="C9" s="32">
        <f>SUMPRODUCT(B5:B8,C5:C8)/B9</f>
        <v>31.440449467295821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27 Oct 2025</vt:lpstr>
      <vt:lpstr>Details 28 Oct 2025</vt:lpstr>
      <vt:lpstr>Details 29 Oct 2025</vt:lpstr>
      <vt:lpstr>Details 30 Oct 2025</vt:lpstr>
      <vt:lpstr>Details 31 Oct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2025-11-03T08:53:30Z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