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6_02_SBB_2026I\Transactions\2026_02_13\"/>
    </mc:Choice>
  </mc:AlternateContent>
  <xr:revisionPtr revIDLastSave="0" documentId="13_ncr:1_{23B956DA-4E37-4987-A536-43CD55751C53}" xr6:coauthVersionLast="47" xr6:coauthVersionMax="47" xr10:uidLastSave="{00000000-0000-0000-0000-000000000000}"/>
  <bookViews>
    <workbookView xWindow="14295" yWindow="-16200" windowWidth="14610" windowHeight="15585" tabRatio="796" xr2:uid="{00000000-000D-0000-FFFF-FFFF00000000}"/>
  </bookViews>
  <sheets>
    <sheet name="Weekly totals" sheetId="2" r:id="rId1"/>
    <sheet name="Daily totals" sheetId="3" r:id="rId2"/>
    <sheet name="Details 12 Fev 2026" sheetId="4" r:id="rId3"/>
    <sheet name="Details 13 Fev 2026" sheetId="5" r:id="rId4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B13" i="3"/>
  <c r="E5" i="2" l="1"/>
  <c r="B9" i="5"/>
  <c r="C9" i="5" s="1"/>
  <c r="B9" i="4"/>
  <c r="C9" i="4" s="1"/>
  <c r="C5" i="2"/>
  <c r="B1" i="4" l="1"/>
  <c r="B1" i="5" l="1"/>
  <c r="C13" i="3"/>
  <c r="D13" i="3"/>
  <c r="F21" i="2"/>
  <c r="D21" i="2"/>
  <c r="B5" i="3" l="1"/>
  <c r="D5" i="3" l="1"/>
  <c r="E21" i="2" l="1"/>
  <c r="G21" i="2"/>
</calcChain>
</file>

<file path=xl/sharedStrings.xml><?xml version="1.0" encoding="utf-8"?>
<sst xmlns="http://schemas.openxmlformats.org/spreadsheetml/2006/main" count="64" uniqueCount="29">
  <si>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</si>
  <si>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</si>
  <si>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</si>
  <si>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</si>
  <si>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</si>
  <si>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</si>
  <si>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</si>
  <si>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</si>
  <si>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</si>
  <si>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</si>
  <si>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</si>
  <si>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</si>
  <si>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</si>
  <si>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</si>
  <si>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</si>
  <si>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</si>
  <si>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</si>
  <si>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</si>
  <si>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</si>
  <si>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</si>
  <si>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</si>
  <si>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</si>
  <si>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</si>
  <si>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</si>
  <si>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total</t>
  </si>
  <si>
    <t>AQEU</t>
  </si>
  <si>
    <t>TQEX</t>
  </si>
  <si>
    <t>(1) For the Share Buyback 2026/I, the quota “Percentage of share capital” is calculated on the basis of the shares issued as of 31 December 2025 (1,127,496,195 shares).</t>
  </si>
  <si>
    <t>Share Buyback 2026/I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</si>
</sst>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dd\/mm\/yyyy"/>
    <numFmt numFmtId="165" formatCode="_-* #,##0_-;\-* #,##0_-;_-* &quot;-&quot;??_-;_-@_-"/>
    <numFmt numFmtId="166" formatCode="0.0000"/>
    <numFmt numFmtId="167" formatCode="_-* #,##0\ _€_-;\-* #,##0\ _€_-;_-* &quot;-&quot;??\ _€_-;_-@_-"/>
    <numFmt numFmtId="168" formatCode="_-* #,##0.00\ _€_-;\-* #,##0.00\ _€_-;_-* &quot;-&quot;??\ _€_-;_-@_-"/>
    <numFmt numFmtId="169" formatCode="#,##0.0000"/>
  </numFmts>
  <fonts count="19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43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8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4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43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5" fontId="6" fillId="3" borderId="3" xfId="0" applyNumberFormat="1" applyFont="1" applyFill="1" applyBorder="1" applyAlignment="1">
      <alignment horizontal="right" vertical="center"/>
    </xf>
    <xf numFmtId="166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5" fontId="6" fillId="3" borderId="3" xfId="0" applyNumberFormat="1" applyFont="1" applyFill="1" applyBorder="1">
      <alignment vertical="center"/>
    </xf>
    <xf numFmtId="165" fontId="2" fillId="3" borderId="2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5" fillId="5" borderId="0" xfId="25" applyNumberFormat="1" applyFont="1" applyFill="1" applyAlignment="1">
      <alignment horizontal="left" wrapText="1"/>
    </xf>
    <xf numFmtId="0" fontId="9" fillId="0" borderId="0" xfId="25" applyFont="1"/>
    <xf numFmtId="0" fontId="16" fillId="5" borderId="0" xfId="25" applyFont="1" applyFill="1" applyAlignment="1">
      <alignment horizontal="left" wrapText="1"/>
    </xf>
    <xf numFmtId="3" fontId="16" fillId="5" borderId="0" xfId="25" applyNumberFormat="1" applyFont="1" applyFill="1" applyAlignment="1">
      <alignment horizontal="center" wrapText="1"/>
    </xf>
    <xf numFmtId="166" fontId="16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7" fillId="5" borderId="6" xfId="25" applyNumberFormat="1" applyFont="1" applyFill="1" applyBorder="1" applyAlignment="1">
      <alignment horizontal="center" wrapText="1"/>
    </xf>
    <xf numFmtId="169" fontId="17" fillId="5" borderId="6" xfId="25" applyNumberFormat="1" applyFont="1" applyFill="1" applyBorder="1" applyAlignment="1">
      <alignment horizontal="center" wrapText="1"/>
    </xf>
    <xf numFmtId="164" fontId="9" fillId="3" borderId="4" xfId="0" applyNumberFormat="1" applyFont="1" applyFill="1" applyBorder="1" applyAlignment="1">
      <alignment horizontal="left" vertical="center"/>
    </xf>
    <xf numFmtId="0" fontId="14" fillId="0" borderId="4" xfId="26" applyBorder="1">
      <alignment vertical="center"/>
    </xf>
    <xf numFmtId="164" fontId="9" fillId="3" borderId="5" xfId="0" applyNumberFormat="1" applyFont="1" applyFill="1" applyBorder="1" applyAlignment="1">
      <alignment horizontal="left" vertical="center"/>
    </xf>
    <xf numFmtId="0" fontId="14" fillId="0" borderId="5" xfId="26" applyBorder="1">
      <alignment vertical="center"/>
    </xf>
    <xf numFmtId="164" fontId="9" fillId="0" borderId="5" xfId="0" applyNumberFormat="1" applyFont="1" applyBorder="1" applyAlignment="1">
      <alignment horizontal="left" vertical="center"/>
    </xf>
    <xf numFmtId="165" fontId="18" fillId="3" borderId="4" xfId="1" applyNumberFormat="1" applyFont="1" applyFill="1" applyBorder="1" applyAlignment="1">
      <alignment horizontal="right" vertical="center"/>
    </xf>
    <xf numFmtId="166" fontId="18" fillId="3" borderId="4" xfId="0" applyNumberFormat="1" applyFont="1" applyFill="1" applyBorder="1">
      <alignment vertical="center"/>
    </xf>
    <xf numFmtId="10" fontId="18" fillId="3" borderId="4" xfId="0" applyNumberFormat="1" applyFont="1" applyFill="1" applyBorder="1">
      <alignment vertical="center"/>
    </xf>
    <xf numFmtId="165" fontId="18" fillId="3" borderId="4" xfId="1" applyNumberFormat="1" applyFont="1" applyFill="1" applyBorder="1" applyAlignment="1">
      <alignment vertical="center"/>
    </xf>
    <xf numFmtId="164" fontId="18" fillId="3" borderId="4" xfId="0" applyNumberFormat="1" applyFont="1" applyFill="1" applyBorder="1" applyAlignment="1">
      <alignment horizontal="left" vertical="center"/>
    </xf>
    <xf numFmtId="164" fontId="18" fillId="3" borderId="5" xfId="0" applyNumberFormat="1" applyFont="1" applyFill="1" applyBorder="1" applyAlignment="1">
      <alignment horizontal="left" vertical="center"/>
    </xf>
    <xf numFmtId="165" fontId="18" fillId="3" borderId="5" xfId="0" applyNumberFormat="1" applyFont="1" applyFill="1" applyBorder="1" applyAlignment="1">
      <alignment horizontal="right" vertical="center"/>
    </xf>
    <xf numFmtId="166" fontId="18" fillId="3" borderId="5" xfId="0" applyNumberFormat="1" applyFont="1" applyFill="1" applyBorder="1">
      <alignment vertical="center"/>
    </xf>
    <xf numFmtId="10" fontId="18" fillId="3" borderId="5" xfId="0" applyNumberFormat="1" applyFont="1" applyFill="1" applyBorder="1">
      <alignment vertical="center"/>
    </xf>
    <xf numFmtId="165" fontId="18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69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69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164" fontId="18" fillId="3" borderId="8" xfId="0" applyNumberFormat="1" applyFont="1" applyFill="1" applyBorder="1" applyAlignment="1">
      <alignment horizontal="left" vertical="center"/>
    </xf>
    <xf numFmtId="165" fontId="18" fillId="3" borderId="8" xfId="0" applyNumberFormat="1" applyFont="1" applyFill="1" applyBorder="1" applyAlignment="1">
      <alignment horizontal="right" vertical="center"/>
    </xf>
    <xf numFmtId="166" fontId="18" fillId="3" borderId="8" xfId="0" applyNumberFormat="1" applyFont="1" applyFill="1" applyBorder="1">
      <alignment vertical="center"/>
    </xf>
    <xf numFmtId="10" fontId="18" fillId="3" borderId="8" xfId="0" applyNumberFormat="1" applyFont="1" applyFill="1" applyBorder="1">
      <alignment vertical="center"/>
    </xf>
    <xf numFmtId="165" fontId="18" fillId="3" borderId="8" xfId="0" applyNumberFormat="1" applyFont="1" applyFill="1" applyBorder="1">
      <alignment vertical="center"/>
    </xf>
    <xf numFmtId="14" fontId="10" fillId="5" borderId="7" xfId="25" applyNumberFormat="1" applyFont="1" applyFill="1" applyBorder="1" applyAlignment="1">
      <alignment horizontal="center" vertical="center" wrapText="1"/>
    </xf>
    <xf numFmtId="3" fontId="10" fillId="5" borderId="7" xfId="25" applyNumberFormat="1" applyFont="1" applyFill="1" applyBorder="1" applyAlignment="1">
      <alignment horizontal="center" vertical="center" wrapText="1"/>
    </xf>
    <xf numFmtId="169" fontId="10" fillId="5" borderId="7" xfId="25" applyNumberFormat="1" applyFont="1" applyFill="1" applyBorder="1" applyAlignment="1">
      <alignment horizontal="center" vertical="center" wrapText="1"/>
    </xf>
    <xf numFmtId="0" fontId="10" fillId="5" borderId="7" xfId="25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left" vertical="center"/>
    </xf>
    <xf numFmtId="165" fontId="9" fillId="3" borderId="7" xfId="1" applyNumberFormat="1" applyFont="1" applyFill="1" applyBorder="1" applyAlignment="1">
      <alignment horizontal="right" vertical="center"/>
    </xf>
    <xf numFmtId="166" fontId="9" fillId="3" borderId="7" xfId="0" applyNumberFormat="1" applyFont="1" applyFill="1" applyBorder="1">
      <alignment vertical="center"/>
    </xf>
    <xf numFmtId="10" fontId="9" fillId="3" borderId="7" xfId="0" applyNumberFormat="1" applyFont="1" applyFill="1" applyBorder="1">
      <alignment vertical="center"/>
    </xf>
    <xf numFmtId="165" fontId="9" fillId="3" borderId="7" xfId="1" applyNumberFormat="1" applyFont="1" applyFill="1" applyBorder="1" applyAlignment="1">
      <alignment vertical="center"/>
    </xf>
    <xf numFmtId="43" fontId="2" fillId="3" borderId="2" xfId="0" applyNumberFormat="1" applyFont="1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1085684</xdr:colOff>
      <xdr:row>1</xdr:row>
      <xdr:rowOff>91912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EF238-56FA-4596-A26B-4956F81A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0"/>
          <a:ext cx="233561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E8C5F-21AC-4DB6-9355-A5F419BF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20" totalsRowShown="0" headerRowDxfId="17">
  <autoFilter ref="A7:G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5"/>
    <tableColumn id="2" xr3:uid="{00000000-0010-0000-0100-000002000000}" name="Numbers of shares acquired" dataDxfId="4"/>
    <tableColumn id="3" xr3:uid="{00000000-0010-0000-0100-000003000000}" name="Average price _x000a_(in EUR)" dataDxfId="3"/>
    <tableColumn id="4" xr3:uid="{00000000-0010-0000-0100-000004000000}" name="Percentage of share capital (1)" dataDxfId="2"/>
    <tableColumn id="5" xr3:uid="{00000000-0010-0000-0100-000005000000}" name="Purchased volume_x000a_(in EUR)" dataDxfId="1"/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32"/>
  <sheetViews>
    <sheetView showGridLines="0" tabSelected="1" view="pageLayout" zoomScaleNormal="100" workbookViewId="0">
      <selection activeCell="A2" sqref="A2"/>
    </sheetView>
  </sheetViews>
  <sheetFormatPr defaultColWidth="10.5546875" defaultRowHeight="13.2"/>
  <cols>
    <col min="1" max="1" width="10" style="2" customWidth="1"/>
    <col min="2" max="2" width="1.5546875" style="2" customWidth="1"/>
    <col min="3" max="3" width="10" style="2" customWidth="1"/>
    <col min="4" max="4" width="16.44140625" style="2" customWidth="1"/>
    <col min="5" max="5" width="13.5546875" style="2" customWidth="1"/>
    <col min="6" max="6" width="14.6640625" style="2" customWidth="1"/>
    <col min="7" max="7" width="20.33203125" style="2" customWidth="1"/>
    <col min="8" max="8" width="0" hidden="1" customWidth="1"/>
  </cols>
  <sheetData>
    <row r="1" spans="1:8" ht="24.6" customHeight="1"/>
    <row r="2" spans="1:8" ht="20.25" customHeight="1">
      <c r="A2" s="1" t="s">
        <v>28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46065</v>
      </c>
      <c r="D5" s="4" t="s">
        <v>8</v>
      </c>
      <c r="E5" s="3">
        <f>MAX(Weekly[to])</f>
        <v>46066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33">
        <v>46065</v>
      </c>
      <c r="B8" s="33" t="s">
        <v>8</v>
      </c>
      <c r="C8" s="33">
        <v>46066</v>
      </c>
      <c r="D8" s="38">
        <v>1840651</v>
      </c>
      <c r="E8" s="39">
        <v>34.145299999999999</v>
      </c>
      <c r="F8" s="40">
        <v>1.6000000000000001E-3</v>
      </c>
      <c r="G8" s="41">
        <v>62849601.020000003</v>
      </c>
    </row>
    <row r="9" spans="1:8" ht="15.75" customHeight="1">
      <c r="A9" s="37"/>
      <c r="B9" s="33"/>
      <c r="C9" s="37"/>
      <c r="D9" s="38"/>
      <c r="E9" s="39"/>
      <c r="F9" s="40"/>
      <c r="G9" s="41"/>
    </row>
    <row r="10" spans="1:8" ht="15.75" customHeight="1">
      <c r="A10" s="35"/>
      <c r="B10" s="33"/>
      <c r="C10" s="35"/>
      <c r="D10" s="38"/>
      <c r="E10" s="39"/>
      <c r="F10" s="40"/>
      <c r="G10" s="41"/>
    </row>
    <row r="11" spans="1:8" ht="15.75" customHeight="1">
      <c r="A11" s="35"/>
      <c r="B11" s="35"/>
      <c r="C11" s="35"/>
      <c r="D11" s="38"/>
      <c r="E11" s="39"/>
      <c r="F11" s="40"/>
      <c r="G11" s="41"/>
    </row>
    <row r="12" spans="1:8" ht="15.75" customHeight="1">
      <c r="A12" s="65"/>
      <c r="B12" s="65"/>
      <c r="C12" s="65"/>
      <c r="D12" s="38"/>
      <c r="E12" s="39"/>
      <c r="F12" s="40"/>
      <c r="G12" s="41"/>
    </row>
    <row r="13" spans="1:8" ht="15.75" customHeight="1">
      <c r="A13" s="65"/>
      <c r="B13" s="65"/>
      <c r="C13" s="65"/>
      <c r="D13" s="38"/>
      <c r="E13" s="39"/>
      <c r="F13" s="40"/>
      <c r="G13" s="41"/>
    </row>
    <row r="14" spans="1:8" ht="15.75" customHeight="1">
      <c r="A14" s="65"/>
      <c r="B14" s="65"/>
      <c r="C14" s="65"/>
      <c r="D14" s="38"/>
      <c r="E14" s="39"/>
      <c r="F14" s="40"/>
      <c r="G14" s="41"/>
    </row>
    <row r="15" spans="1:8" ht="15.75" customHeight="1">
      <c r="A15" s="65"/>
      <c r="B15" s="65"/>
      <c r="C15" s="65"/>
      <c r="D15" s="38"/>
      <c r="E15" s="39"/>
      <c r="F15" s="40"/>
      <c r="G15" s="41"/>
    </row>
    <row r="16" spans="1:8" ht="15.75" customHeight="1">
      <c r="A16" s="65"/>
      <c r="B16" s="65"/>
      <c r="C16" s="65"/>
      <c r="D16" s="38"/>
      <c r="E16" s="39"/>
      <c r="F16" s="40"/>
      <c r="G16" s="41"/>
    </row>
    <row r="17" spans="1:7" ht="15.75" customHeight="1">
      <c r="A17" s="65"/>
      <c r="B17" s="65"/>
      <c r="C17" s="65"/>
      <c r="D17" s="38"/>
      <c r="E17" s="39"/>
      <c r="F17" s="40"/>
      <c r="G17" s="41"/>
    </row>
    <row r="18" spans="1:7" ht="15.75" customHeight="1">
      <c r="A18" s="65"/>
      <c r="B18" s="65"/>
      <c r="C18" s="65"/>
      <c r="D18" s="66"/>
      <c r="E18" s="67"/>
      <c r="F18" s="68"/>
      <c r="G18" s="69"/>
    </row>
    <row r="19" spans="1:7" ht="15.75" customHeight="1">
      <c r="A19" s="65"/>
      <c r="B19" s="65"/>
      <c r="C19" s="65"/>
      <c r="D19" s="38"/>
      <c r="E19" s="39"/>
      <c r="F19" s="40"/>
      <c r="G19" s="41"/>
    </row>
    <row r="20" spans="1:7" ht="15.75" customHeight="1">
      <c r="A20" s="65"/>
      <c r="B20" s="65"/>
      <c r="C20" s="65"/>
      <c r="D20" s="38"/>
      <c r="E20" s="39"/>
      <c r="F20" s="40"/>
      <c r="G20" s="41"/>
    </row>
    <row r="21" spans="1:7" ht="17.100000000000001" customHeight="1" thickBot="1">
      <c r="A21" s="11" t="s">
        <v>6</v>
      </c>
      <c r="B21" s="11"/>
      <c r="C21" s="11"/>
      <c r="D21" s="12">
        <f>SUBTOTAL(109,Weekly[Numbers of shares acquired])</f>
        <v>1840651</v>
      </c>
      <c r="E21" s="13">
        <f>SUBTOTAL(109,Weekly[Purchased volume
(in EUR)])/SUBTOTAL(109,Weekly[Numbers of shares acquired])</f>
        <v>34.14531109917089</v>
      </c>
      <c r="F21" s="14">
        <f>SUBTOTAL(109,Weekly[Numbers of shares acquired])/shares</f>
        <v>1.6325119394305361E-3</v>
      </c>
      <c r="G21" s="15">
        <f>SUBTOTAL(9,Weekly[Purchased volume
(in EUR)])</f>
        <v>62849601.020000003</v>
      </c>
    </row>
    <row r="22" spans="1:7" ht="13.5" customHeight="1" thickTop="1"/>
    <row r="23" spans="1:7" ht="12.75" customHeight="1"/>
    <row r="24" spans="1:7" ht="30" customHeight="1">
      <c r="A24" s="71" t="s">
        <v>27</v>
      </c>
      <c r="B24" s="71"/>
      <c r="C24" s="71"/>
      <c r="D24" s="71"/>
      <c r="E24" s="71"/>
      <c r="F24" s="71"/>
      <c r="G24" s="71"/>
    </row>
    <row r="25" spans="1:7" ht="12.75" customHeight="1">
      <c r="A25" s="20"/>
    </row>
    <row r="26" spans="1:7" ht="12.75" customHeight="1"/>
    <row r="27" spans="1:7" ht="12.75" customHeight="1">
      <c r="D27" s="5"/>
    </row>
    <row r="28" spans="1:7" ht="12.75" customHeight="1"/>
    <row r="29" spans="1:7" ht="12.75" customHeight="1"/>
    <row r="30" spans="1:7" ht="12.75" customHeight="1">
      <c r="A30" s="20"/>
      <c r="B30" s="20"/>
      <c r="C30" s="20"/>
      <c r="D30" s="20"/>
      <c r="E30" s="20"/>
      <c r="F30" s="20"/>
      <c r="G30" s="20"/>
    </row>
    <row r="31" spans="1:7" ht="12.75" customHeight="1">
      <c r="A31" s="20"/>
      <c r="B31" s="20"/>
      <c r="C31" s="20"/>
      <c r="D31" s="20"/>
      <c r="E31" s="20"/>
      <c r="F31" s="20"/>
      <c r="G31" s="20"/>
    </row>
    <row r="32" spans="1:7" ht="12.75" customHeight="1">
      <c r="A32" s="20"/>
      <c r="B32" s="20"/>
      <c r="C32" s="20"/>
      <c r="D32" s="20"/>
      <c r="E32" s="20"/>
      <c r="F32" s="20"/>
      <c r="G32" s="20"/>
    </row>
  </sheetData>
  <mergeCells count="1">
    <mergeCell ref="A24:G24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view="pageLayout" zoomScaleNormal="100" workbookViewId="0">
      <selection activeCell="D5" sqref="D5"/>
    </sheetView>
  </sheetViews>
  <sheetFormatPr defaultColWidth="10.5546875" defaultRowHeight="13.2"/>
  <cols>
    <col min="1" max="1" width="11.33203125" style="2" customWidth="1"/>
    <col min="2" max="2" width="15.44140625" style="2" customWidth="1"/>
    <col min="3" max="3" width="13.6640625" style="2" customWidth="1"/>
    <col min="4" max="4" width="16.33203125" style="2" customWidth="1"/>
    <col min="5" max="5" width="17.6640625" style="2" customWidth="1"/>
    <col min="6" max="6" width="9.88671875" style="2" customWidth="1"/>
    <col min="7" max="7" width="7.6640625" customWidth="1"/>
  </cols>
  <sheetData>
    <row r="1" spans="1:7" ht="24.75" customHeight="1"/>
    <row r="2" spans="1:7" ht="20.25" customHeight="1">
      <c r="A2" s="1" t="s">
        <v>28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46065</v>
      </c>
      <c r="C5" s="4" t="s">
        <v>8</v>
      </c>
      <c r="D5" s="3">
        <f>MAX(Daily[Date])</f>
        <v>46066</v>
      </c>
    </row>
    <row r="6" spans="1:7">
      <c r="A6" s="3"/>
      <c r="C6" s="3"/>
    </row>
    <row r="7" spans="1:7" ht="33" customHeight="1">
      <c r="A7" s="7" t="s">
        <v>2</v>
      </c>
      <c r="B7" s="7" t="s">
        <v>3</v>
      </c>
      <c r="C7" s="7" t="s">
        <v>4</v>
      </c>
      <c r="D7" s="7" t="s">
        <v>22</v>
      </c>
      <c r="E7" s="7" t="s">
        <v>5</v>
      </c>
      <c r="F7" s="6" t="s">
        <v>11</v>
      </c>
    </row>
    <row r="8" spans="1:7" ht="15.6" customHeight="1">
      <c r="A8" s="42">
        <v>46065</v>
      </c>
      <c r="B8" s="38">
        <v>845867</v>
      </c>
      <c r="C8" s="39">
        <v>35.288800000000002</v>
      </c>
      <c r="D8" s="40">
        <v>8.0000000000000004E-4</v>
      </c>
      <c r="E8" s="41">
        <v>29849631.390000001</v>
      </c>
      <c r="F8" s="34" t="s">
        <v>23</v>
      </c>
    </row>
    <row r="9" spans="1:7" ht="15.6" customHeight="1">
      <c r="A9" s="43">
        <v>46066</v>
      </c>
      <c r="B9" s="44">
        <v>994784</v>
      </c>
      <c r="C9" s="45">
        <v>33.173000000000002</v>
      </c>
      <c r="D9" s="46">
        <v>8.9999999999999998E-4</v>
      </c>
      <c r="E9" s="47">
        <v>32999969.629999999</v>
      </c>
      <c r="F9" s="36" t="s">
        <v>23</v>
      </c>
    </row>
    <row r="10" spans="1:7" ht="15.6" customHeight="1">
      <c r="A10" s="43"/>
      <c r="B10" s="44"/>
      <c r="C10" s="45"/>
      <c r="D10" s="46"/>
      <c r="E10" s="47"/>
      <c r="F10" s="36"/>
    </row>
    <row r="11" spans="1:7" ht="15.6" customHeight="1">
      <c r="A11" s="43"/>
      <c r="B11" s="44"/>
      <c r="C11" s="45"/>
      <c r="D11" s="46"/>
      <c r="E11" s="47"/>
      <c r="F11" s="36"/>
    </row>
    <row r="12" spans="1:7" ht="15.6" customHeight="1">
      <c r="A12" s="56"/>
      <c r="B12" s="57"/>
      <c r="C12" s="58"/>
      <c r="D12" s="59"/>
      <c r="E12" s="60"/>
      <c r="F12" s="36"/>
    </row>
    <row r="13" spans="1:7" ht="17.100000000000001" customHeight="1" thickBot="1">
      <c r="A13" s="11" t="s">
        <v>6</v>
      </c>
      <c r="B13" s="16">
        <f>SUBTOTAL(109,Daily[Numbers of shares acquired])</f>
        <v>1840651</v>
      </c>
      <c r="C13" s="17">
        <f>ROUND(E13/B13,4)</f>
        <v>34.145299999999999</v>
      </c>
      <c r="D13" s="19">
        <f>SUBTOTAL(109,Daily[Numbers of shares acquired])/shares</f>
        <v>1.6325119394305361E-3</v>
      </c>
      <c r="E13" s="70">
        <f>SUBTOTAL(109,Daily[Purchased volume
(in EUR)])</f>
        <v>62849601.019999996</v>
      </c>
      <c r="F13" s="18"/>
    </row>
    <row r="14" spans="1:7" ht="13.5" customHeight="1" thickTop="1"/>
    <row r="15" spans="1:7" ht="11.1" customHeight="1">
      <c r="A15" s="72"/>
      <c r="B15" s="72"/>
      <c r="C15" s="72"/>
      <c r="D15" s="72"/>
      <c r="E15" s="72"/>
      <c r="F15" s="72"/>
    </row>
    <row r="16" spans="1:7" ht="33" customHeight="1">
      <c r="A16" s="73" t="s">
        <v>27</v>
      </c>
      <c r="B16" s="73"/>
      <c r="C16" s="73"/>
      <c r="D16" s="73"/>
      <c r="E16" s="73"/>
      <c r="F16" s="73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12 Fev 2026'!A1" tooltip="details" display="details" xr:uid="{0EF37549-3CF1-41AB-8ACC-CF712A4A5348}"/>
    <hyperlink ref="F9" location="'Details 13 Fev 2026'!A1" display="details" xr:uid="{9E45964F-006C-48F6-9039-C10C87C67F3E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/>
  </sheetViews>
  <sheetFormatPr defaultColWidth="9.33203125" defaultRowHeight="13.8"/>
  <cols>
    <col min="1" max="1" width="21.5546875" style="22" customWidth="1"/>
    <col min="2" max="2" width="20" style="22" customWidth="1"/>
    <col min="3" max="3" width="31.5546875" style="22" customWidth="1"/>
    <col min="4" max="5" width="13.44140625" style="22" customWidth="1"/>
    <col min="6" max="16384" width="9.33203125" style="22"/>
  </cols>
  <sheetData>
    <row r="1" spans="1:6" s="26" customFormat="1" ht="21.6" customHeight="1">
      <c r="A1" s="24" t="s">
        <v>12</v>
      </c>
      <c r="B1" s="25">
        <f>A5</f>
        <v>46065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48">
        <v>46065</v>
      </c>
      <c r="B5" s="49">
        <v>625951</v>
      </c>
      <c r="C5" s="50">
        <v>35.284714000000001</v>
      </c>
      <c r="D5" s="51" t="s">
        <v>19</v>
      </c>
      <c r="E5" s="51" t="s">
        <v>20</v>
      </c>
      <c r="F5" s="28"/>
    </row>
    <row r="6" spans="1:6" ht="20.100000000000001" customHeight="1">
      <c r="A6" s="52">
        <v>46065</v>
      </c>
      <c r="B6" s="53">
        <v>189916</v>
      </c>
      <c r="C6" s="54">
        <v>35.274633999999999</v>
      </c>
      <c r="D6" s="55" t="s">
        <v>19</v>
      </c>
      <c r="E6" s="55" t="s">
        <v>21</v>
      </c>
      <c r="F6" s="28"/>
    </row>
    <row r="7" spans="1:6" ht="20.100000000000001" customHeight="1">
      <c r="A7" s="52">
        <v>46065</v>
      </c>
      <c r="B7" s="53">
        <v>15000</v>
      </c>
      <c r="C7" s="54">
        <v>35.465817000000001</v>
      </c>
      <c r="D7" s="55" t="s">
        <v>19</v>
      </c>
      <c r="E7" s="55" t="s">
        <v>25</v>
      </c>
      <c r="F7" s="28"/>
    </row>
    <row r="8" spans="1:6" ht="20.100000000000001" customHeight="1">
      <c r="A8" s="61">
        <v>46065</v>
      </c>
      <c r="B8" s="62">
        <v>15000</v>
      </c>
      <c r="C8" s="63">
        <v>35.463572999999997</v>
      </c>
      <c r="D8" s="55" t="s">
        <v>19</v>
      </c>
      <c r="E8" s="55" t="s">
        <v>26</v>
      </c>
      <c r="F8" s="28"/>
    </row>
    <row r="9" spans="1:6" ht="21.6" customHeight="1" thickBot="1">
      <c r="A9" s="31"/>
      <c r="B9" s="31">
        <f>SUM(B5:B8)</f>
        <v>845867</v>
      </c>
      <c r="C9" s="32">
        <f>SUMPRODUCT(B5:B8,C5:C8)/B9</f>
        <v>35.288834123754675</v>
      </c>
      <c r="D9" s="31"/>
      <c r="E9" s="31" t="s">
        <v>24</v>
      </c>
      <c r="F9" s="28"/>
    </row>
    <row r="10" spans="1:6" ht="14.4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 codeName="Sheet2">
    <outlinePr summaryBelow="0"/>
  </sheetPr>
  <dimension ref="A1:F10"/>
  <sheetViews>
    <sheetView workbookViewId="0"/>
  </sheetViews>
  <sheetFormatPr defaultColWidth="9.33203125" defaultRowHeight="13.8"/>
  <cols>
    <col min="1" max="1" width="21.5546875" style="22" customWidth="1"/>
    <col min="2" max="2" width="20" style="22" customWidth="1"/>
    <col min="3" max="3" width="31.5546875" style="22" customWidth="1"/>
    <col min="4" max="5" width="13.44140625" style="22" customWidth="1"/>
    <col min="6" max="16384" width="9.33203125" style="22"/>
  </cols>
  <sheetData>
    <row r="1" spans="1:6" s="26" customFormat="1" ht="21.6" customHeight="1">
      <c r="A1" s="24" t="s">
        <v>12</v>
      </c>
      <c r="B1" s="25">
        <f>A5</f>
        <v>46066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48">
        <v>46066</v>
      </c>
      <c r="B5" s="49">
        <v>614289</v>
      </c>
      <c r="C5" s="50">
        <v>33.174019999999999</v>
      </c>
      <c r="D5" s="51" t="s">
        <v>19</v>
      </c>
      <c r="E5" s="51" t="s">
        <v>20</v>
      </c>
      <c r="F5" s="28"/>
    </row>
    <row r="6" spans="1:6" ht="20.100000000000001" customHeight="1">
      <c r="A6" s="52">
        <v>46066</v>
      </c>
      <c r="B6" s="53">
        <v>319495</v>
      </c>
      <c r="C6" s="54">
        <v>33.164915000000001</v>
      </c>
      <c r="D6" s="55" t="s">
        <v>19</v>
      </c>
      <c r="E6" s="55" t="s">
        <v>21</v>
      </c>
      <c r="F6" s="28"/>
    </row>
    <row r="7" spans="1:6" ht="20.100000000000001" customHeight="1">
      <c r="A7" s="52">
        <v>46066</v>
      </c>
      <c r="B7" s="53">
        <v>35000</v>
      </c>
      <c r="C7" s="54">
        <v>33.12923</v>
      </c>
      <c r="D7" s="55" t="s">
        <v>19</v>
      </c>
      <c r="E7" s="55" t="s">
        <v>25</v>
      </c>
      <c r="F7" s="28"/>
    </row>
    <row r="8" spans="1:6" ht="20.100000000000001" customHeight="1">
      <c r="A8" s="61">
        <v>46066</v>
      </c>
      <c r="B8" s="62">
        <v>26000</v>
      </c>
      <c r="C8" s="63">
        <v>33.307384999999996</v>
      </c>
      <c r="D8" s="64" t="s">
        <v>19</v>
      </c>
      <c r="E8" s="64" t="s">
        <v>26</v>
      </c>
      <c r="F8" s="28"/>
    </row>
    <row r="9" spans="1:6" ht="21.6" customHeight="1" thickBot="1">
      <c r="A9" s="31"/>
      <c r="B9" s="31">
        <f>SUM(B5:B8)</f>
        <v>994784</v>
      </c>
      <c r="C9" s="32">
        <f>SUMPRODUCT(B5:B8,C5:C8)/B9</f>
        <v>33.173005546636254</v>
      </c>
      <c r="D9" s="31"/>
      <c r="E9" s="31" t="s">
        <v>24</v>
      </c>
      <c r="F9" s="28"/>
    </row>
    <row r="10" spans="1:6" ht="14.4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Weekly totals</vt:lpstr>
      <vt:lpstr>Daily totals</vt:lpstr>
      <vt:lpstr>Details 12 Fev 2026</vt:lpstr>
      <vt:lpstr>Details 13 Fev 2026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Sandner, Ute</cp:lastModifiedBy>
  <cp:lastPrinted>2024-10-25T14:31:09Z</cp:lastPrinted>
  <dcterms:created xsi:type="dcterms:W3CDTF">2022-03-16T09:35:15Z</dcterms:created>
  <dcterms:modified xsi:type="dcterms:W3CDTF">2026-02-16T10:03:17Z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