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O:\DE-O-03\GM-IR_2\GM-C_4_IR\Aktienrückkauf\2025_09_SBB_2025II\Transactions\20250926\"/>
    </mc:Choice>
  </mc:AlternateContent>
  <xr:revisionPtr revIDLastSave="0" documentId="8_{38EE5907-337D-46A9-A6B8-C52D3B31EC14}" xr6:coauthVersionLast="47" xr6:coauthVersionMax="47" xr10:uidLastSave="{00000000-0000-0000-0000-000000000000}"/>
  <bookViews>
    <workbookView xWindow="-105" yWindow="-16200" windowWidth="14610" windowHeight="15585" tabRatio="796" xr2:uid="{00000000-000D-0000-FFFF-FFFF00000000}"/>
  </bookViews>
  <sheets>
    <sheet name="Weekly totals" sheetId="2" r:id="rId1"/>
    <sheet name="Daily totals" sheetId="3" r:id="rId2"/>
    <sheet name="Details 25 Sep 2025" sheetId="4" r:id="rId3"/>
    <sheet name="Details 26 Sep 2025" sheetId="5" r:id="rId4"/>
  </sheets>
  <definedNames>
    <definedName name="__FDS_HYPERLINK_TOGGLE_STATE__" hidden="1">"ON"</definedName>
    <definedName name="IQ_ADDIN" hidden="1">"AUTO"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"05/31/2023 13:52:08"</definedName>
    <definedName name="IQ_QTD" hidden="1">750000</definedName>
    <definedName name="IQ_TODAY" hidden="1">0</definedName>
    <definedName name="IQ_YTDMONTH" hidden="1">130000</definedName>
    <definedName name="shares">'Weekly totals'!$H$2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  <c r="E5" i="2" l="1"/>
  <c r="B9" i="5"/>
  <c r="C9" i="5" s="1"/>
  <c r="C9" i="4"/>
  <c r="G9" i="2"/>
  <c r="G10" i="2"/>
  <c r="G11" i="2"/>
  <c r="G12" i="2"/>
  <c r="B9" i="4"/>
  <c r="C5" i="2"/>
  <c r="B1" i="4" l="1"/>
  <c r="G13" i="2"/>
  <c r="B1" i="5" l="1"/>
  <c r="E13" i="3"/>
  <c r="D13" i="3"/>
  <c r="B13" i="3"/>
  <c r="F13" i="2"/>
  <c r="E13" i="2"/>
  <c r="D13" i="2"/>
  <c r="B5" i="3" l="1"/>
  <c r="D5" i="3" l="1"/>
</calcChain>
</file>

<file path=xl/sharedStrings.xml><?xml version="1.0" encoding="utf-8"?>
<sst xmlns="http://schemas.openxmlformats.org/spreadsheetml/2006/main" count="56" uniqueCount="27">
  <si>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</si>
  <si>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</si>
  <si>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</si>
  <si>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</si>
  <si>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</si>
  <si>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</si>
  <si>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Total</t>
  </si>
  <si>
    <t>Period:</t>
  </si>
  <si>
    <t>-</t>
  </si>
  <si>
    <t xml:space="preserve"> </t>
  </si>
  <si>
    <t>to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</si>
  <si>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</si>
  <si>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</si>
  <si>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</si>
  <si>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</si>
  <si>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</si>
  <si>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</si>
  <si>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</si>
  <si>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</si>
  <si>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</si>
  <si>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</si>
  <si>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</si>
  <si>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</si>
  <si>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</si>
  <si>
    <t>Share Buyback 2025/II</t>
  </si>
  <si>
    <t>(1) For the Share Buyback 2025/II, the quota “Percentage of share capital” is calculated on the basis of the shares outstanding as of 31 July 2025 (1,127,496,195 shares).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</si>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</sst>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dd\/mm\/yyyy"/>
    <numFmt numFmtId="165" formatCode="_-* #,##0_-;\-* #,##0_-;_-* &quot;-&quot;??_-;_-@_-"/>
    <numFmt numFmtId="166" formatCode="0.0000"/>
    <numFmt numFmtId="167" formatCode="_-* #,##0\ _€_-;\-* #,##0\ _€_-;_-* &quot;-&quot;??\ _€_-;_-@_-"/>
    <numFmt numFmtId="168" formatCode="_-* #,##0.00\ _€_-;\-* #,##0.00\ _€_-;_-* &quot;-&quot;??\ _€_-;_-@_-"/>
    <numFmt numFmtId="169" formatCode="#,##0.0000"/>
  </numFmts>
  <fonts count="20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b/>
      <sz val="10"/>
      <color rgb="FF000000"/>
      <name val="SansSerif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theme="3"/>
      </top>
      <bottom/>
      <diagonal/>
    </border>
    <border>
      <left/>
      <right/>
      <top style="hair">
        <color theme="3"/>
      </top>
      <bottom style="thin">
        <color auto="1"/>
      </bottom>
      <diagonal/>
    </border>
  </borders>
  <cellStyleXfs count="27">
    <xf numFmtId="0" fontId="0" fillId="0" borderId="0">
      <alignment vertical="center"/>
    </xf>
    <xf numFmtId="43" fontId="3" fillId="0" borderId="0"/>
    <xf numFmtId="0" fontId="4" fillId="0" borderId="0"/>
    <xf numFmtId="0" fontId="7" fillId="0" borderId="0"/>
    <xf numFmtId="0" fontId="10" fillId="0" borderId="0"/>
    <xf numFmtId="9" fontId="3" fillId="0" borderId="0"/>
    <xf numFmtId="0" fontId="8" fillId="0" borderId="0"/>
    <xf numFmtId="168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164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43" fontId="0" fillId="0" borderId="0" xfId="1" applyFont="1" applyAlignment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1" fillId="4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2" xfId="0" applyFont="1" applyFill="1" applyBorder="1">
      <alignment vertical="center"/>
    </xf>
    <xf numFmtId="165" fontId="6" fillId="3" borderId="3" xfId="0" applyNumberFormat="1" applyFont="1" applyFill="1" applyBorder="1" applyAlignment="1">
      <alignment horizontal="right" vertical="center"/>
    </xf>
    <xf numFmtId="166" fontId="6" fillId="3" borderId="3" xfId="0" applyNumberFormat="1" applyFont="1" applyFill="1" applyBorder="1">
      <alignment vertical="center"/>
    </xf>
    <xf numFmtId="10" fontId="6" fillId="3" borderId="3" xfId="0" applyNumberFormat="1" applyFont="1" applyFill="1" applyBorder="1">
      <alignment vertical="center"/>
    </xf>
    <xf numFmtId="165" fontId="6" fillId="3" borderId="3" xfId="0" applyNumberFormat="1" applyFont="1" applyFill="1" applyBorder="1">
      <alignment vertical="center"/>
    </xf>
    <xf numFmtId="165" fontId="2" fillId="3" borderId="2" xfId="0" applyNumberFormat="1" applyFont="1" applyFill="1" applyBorder="1">
      <alignment vertical="center"/>
    </xf>
    <xf numFmtId="166" fontId="2" fillId="3" borderId="2" xfId="0" applyNumberFormat="1" applyFont="1" applyFill="1" applyBorder="1">
      <alignment vertical="center"/>
    </xf>
    <xf numFmtId="167" fontId="2" fillId="3" borderId="2" xfId="0" applyNumberFormat="1" applyFont="1" applyFill="1" applyBorder="1">
      <alignment vertical="center"/>
    </xf>
    <xf numFmtId="10" fontId="2" fillId="3" borderId="2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0" fontId="1" fillId="0" borderId="0" xfId="25"/>
    <xf numFmtId="0" fontId="0" fillId="0" borderId="0" xfId="0" applyAlignment="1">
      <alignment vertical="center" wrapText="1"/>
    </xf>
    <xf numFmtId="0" fontId="13" fillId="5" borderId="0" xfId="25" applyFont="1" applyFill="1" applyAlignment="1">
      <alignment horizontal="left" wrapText="1"/>
    </xf>
    <xf numFmtId="14" fontId="16" fillId="5" borderId="0" xfId="25" applyNumberFormat="1" applyFont="1" applyFill="1" applyAlignment="1">
      <alignment horizontal="left" wrapText="1"/>
    </xf>
    <xf numFmtId="0" fontId="9" fillId="0" borderId="0" xfId="25" applyFont="1"/>
    <xf numFmtId="0" fontId="17" fillId="5" borderId="0" xfId="25" applyFont="1" applyFill="1" applyAlignment="1">
      <alignment horizontal="left" wrapText="1"/>
    </xf>
    <xf numFmtId="3" fontId="17" fillId="5" borderId="0" xfId="25" applyNumberFormat="1" applyFont="1" applyFill="1" applyAlignment="1">
      <alignment horizontal="center" wrapText="1"/>
    </xf>
    <xf numFmtId="166" fontId="17" fillId="5" borderId="0" xfId="25" applyNumberFormat="1" applyFont="1" applyFill="1" applyAlignment="1">
      <alignment horizontal="center" wrapText="1"/>
    </xf>
    <xf numFmtId="0" fontId="11" fillId="2" borderId="1" xfId="0" applyFont="1" applyFill="1" applyBorder="1" applyAlignment="1">
      <alignment vertical="center" wrapText="1"/>
    </xf>
    <xf numFmtId="3" fontId="18" fillId="5" borderId="6" xfId="25" applyNumberFormat="1" applyFont="1" applyFill="1" applyBorder="1" applyAlignment="1">
      <alignment horizontal="center" wrapText="1"/>
    </xf>
    <xf numFmtId="169" fontId="18" fillId="5" borderId="6" xfId="25" applyNumberFormat="1" applyFont="1" applyFill="1" applyBorder="1" applyAlignment="1">
      <alignment horizontal="center" wrapText="1"/>
    </xf>
    <xf numFmtId="14" fontId="14" fillId="5" borderId="5" xfId="25" applyNumberFormat="1" applyFont="1" applyFill="1" applyBorder="1" applyAlignment="1">
      <alignment horizontal="center" vertical="center" wrapText="1"/>
    </xf>
    <xf numFmtId="3" fontId="14" fillId="5" borderId="5" xfId="25" applyNumberFormat="1" applyFont="1" applyFill="1" applyBorder="1" applyAlignment="1">
      <alignment horizontal="center" vertical="center" wrapText="1"/>
    </xf>
    <xf numFmtId="169" fontId="14" fillId="5" borderId="5" xfId="25" applyNumberFormat="1" applyFont="1" applyFill="1" applyBorder="1" applyAlignment="1">
      <alignment horizontal="center" vertical="center" wrapText="1"/>
    </xf>
    <xf numFmtId="0" fontId="14" fillId="5" borderId="5" xfId="25" applyFont="1" applyFill="1" applyBorder="1" applyAlignment="1">
      <alignment horizontal="center" vertical="center" wrapText="1"/>
    </xf>
    <xf numFmtId="14" fontId="14" fillId="5" borderId="7" xfId="25" applyNumberFormat="1" applyFont="1" applyFill="1" applyBorder="1" applyAlignment="1">
      <alignment horizontal="center" vertical="center" wrapText="1"/>
    </xf>
    <xf numFmtId="3" fontId="14" fillId="5" borderId="7" xfId="25" applyNumberFormat="1" applyFont="1" applyFill="1" applyBorder="1" applyAlignment="1">
      <alignment horizontal="center" vertical="center" wrapText="1"/>
    </xf>
    <xf numFmtId="169" fontId="14" fillId="5" borderId="7" xfId="25" applyNumberFormat="1" applyFont="1" applyFill="1" applyBorder="1" applyAlignment="1">
      <alignment horizontal="center" vertical="center" wrapText="1"/>
    </xf>
    <xf numFmtId="0" fontId="14" fillId="5" borderId="7" xfId="25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left" vertical="center"/>
    </xf>
    <xf numFmtId="0" fontId="15" fillId="0" borderId="4" xfId="26" applyBorder="1">
      <alignment vertical="center"/>
    </xf>
    <xf numFmtId="164" fontId="9" fillId="3" borderId="5" xfId="0" applyNumberFormat="1" applyFont="1" applyFill="1" applyBorder="1" applyAlignment="1">
      <alignment horizontal="left" vertical="center"/>
    </xf>
    <xf numFmtId="165" fontId="9" fillId="0" borderId="5" xfId="0" applyNumberFormat="1" applyFont="1" applyBorder="1">
      <alignment vertical="center"/>
    </xf>
    <xf numFmtId="166" fontId="9" fillId="0" borderId="5" xfId="0" applyNumberFormat="1" applyFont="1" applyBorder="1">
      <alignment vertical="center"/>
    </xf>
    <xf numFmtId="10" fontId="9" fillId="3" borderId="5" xfId="0" applyNumberFormat="1" applyFont="1" applyFill="1" applyBorder="1">
      <alignment vertical="center"/>
    </xf>
    <xf numFmtId="165" fontId="9" fillId="3" borderId="5" xfId="1" applyNumberFormat="1" applyFont="1" applyFill="1" applyBorder="1" applyAlignment="1">
      <alignment vertical="center"/>
    </xf>
    <xf numFmtId="0" fontId="15" fillId="0" borderId="5" xfId="26" applyBorder="1">
      <alignment vertical="center"/>
    </xf>
    <xf numFmtId="0" fontId="9" fillId="0" borderId="5" xfId="0" applyFont="1" applyBorder="1">
      <alignment vertical="center"/>
    </xf>
    <xf numFmtId="0" fontId="15" fillId="0" borderId="5" xfId="26" quotePrefix="1" applyBorder="1">
      <alignment vertical="center"/>
    </xf>
    <xf numFmtId="164" fontId="9" fillId="3" borderId="8" xfId="0" applyNumberFormat="1" applyFont="1" applyFill="1" applyBorder="1" applyAlignment="1">
      <alignment horizontal="left" vertical="center"/>
    </xf>
    <xf numFmtId="165" fontId="9" fillId="3" borderId="8" xfId="0" applyNumberFormat="1" applyFont="1" applyFill="1" applyBorder="1">
      <alignment vertical="center"/>
    </xf>
    <xf numFmtId="0" fontId="9" fillId="3" borderId="8" xfId="0" applyFont="1" applyFill="1" applyBorder="1">
      <alignment vertical="center"/>
    </xf>
    <xf numFmtId="165" fontId="9" fillId="3" borderId="8" xfId="1" applyNumberFormat="1" applyFont="1" applyFill="1" applyBorder="1" applyAlignment="1">
      <alignment vertical="center"/>
    </xf>
    <xf numFmtId="0" fontId="15" fillId="6" borderId="8" xfId="26" quotePrefix="1" applyFill="1" applyBorder="1">
      <alignment vertical="center"/>
    </xf>
    <xf numFmtId="164" fontId="9" fillId="0" borderId="5" xfId="0" applyNumberFormat="1" applyFont="1" applyBorder="1" applyAlignment="1">
      <alignment horizontal="left" vertical="center"/>
    </xf>
    <xf numFmtId="165" fontId="9" fillId="0" borderId="5" xfId="0" applyNumberFormat="1" applyFont="1" applyBorder="1" applyAlignment="1">
      <alignment horizontal="right" vertical="center"/>
    </xf>
    <xf numFmtId="165" fontId="9" fillId="3" borderId="5" xfId="0" applyNumberFormat="1" applyFont="1" applyFill="1" applyBorder="1" applyAlignment="1">
      <alignment horizontal="right" vertical="center"/>
    </xf>
    <xf numFmtId="166" fontId="9" fillId="3" borderId="5" xfId="0" applyNumberFormat="1" applyFont="1" applyFill="1" applyBorder="1">
      <alignment vertical="center"/>
    </xf>
    <xf numFmtId="165" fontId="9" fillId="3" borderId="5" xfId="0" applyNumberFormat="1" applyFont="1" applyFill="1" applyBorder="1">
      <alignment vertical="center"/>
    </xf>
    <xf numFmtId="165" fontId="9" fillId="3" borderId="8" xfId="0" applyNumberFormat="1" applyFont="1" applyFill="1" applyBorder="1" applyAlignment="1">
      <alignment horizontal="right" vertical="center"/>
    </xf>
    <xf numFmtId="166" fontId="9" fillId="3" borderId="8" xfId="0" applyNumberFormat="1" applyFont="1" applyFill="1" applyBorder="1">
      <alignment vertical="center"/>
    </xf>
    <xf numFmtId="10" fontId="9" fillId="3" borderId="8" xfId="0" applyNumberFormat="1" applyFont="1" applyFill="1" applyBorder="1">
      <alignment vertical="center"/>
    </xf>
    <xf numFmtId="165" fontId="19" fillId="3" borderId="4" xfId="1" applyNumberFormat="1" applyFont="1" applyFill="1" applyBorder="1" applyAlignment="1">
      <alignment horizontal="right" vertical="center"/>
    </xf>
    <xf numFmtId="166" fontId="19" fillId="3" borderId="4" xfId="0" applyNumberFormat="1" applyFont="1" applyFill="1" applyBorder="1">
      <alignment vertical="center"/>
    </xf>
    <xf numFmtId="10" fontId="19" fillId="3" borderId="4" xfId="0" applyNumberFormat="1" applyFont="1" applyFill="1" applyBorder="1">
      <alignment vertical="center"/>
    </xf>
    <xf numFmtId="165" fontId="19" fillId="3" borderId="4" xfId="1" applyNumberFormat="1" applyFont="1" applyFill="1" applyBorder="1" applyAlignment="1">
      <alignment vertical="center"/>
    </xf>
    <xf numFmtId="164" fontId="19" fillId="3" borderId="4" xfId="0" applyNumberFormat="1" applyFont="1" applyFill="1" applyBorder="1" applyAlignment="1">
      <alignment horizontal="left" vertical="center"/>
    </xf>
    <xf numFmtId="164" fontId="19" fillId="3" borderId="5" xfId="0" applyNumberFormat="1" applyFont="1" applyFill="1" applyBorder="1" applyAlignment="1">
      <alignment horizontal="left" vertical="center"/>
    </xf>
    <xf numFmtId="165" fontId="19" fillId="3" borderId="5" xfId="0" applyNumberFormat="1" applyFont="1" applyFill="1" applyBorder="1" applyAlignment="1">
      <alignment horizontal="right" vertical="center"/>
    </xf>
    <xf numFmtId="166" fontId="19" fillId="3" borderId="5" xfId="0" applyNumberFormat="1" applyFont="1" applyFill="1" applyBorder="1">
      <alignment vertical="center"/>
    </xf>
    <xf numFmtId="10" fontId="19" fillId="3" borderId="5" xfId="0" applyNumberFormat="1" applyFont="1" applyFill="1" applyBorder="1">
      <alignment vertical="center"/>
    </xf>
    <xf numFmtId="165" fontId="19" fillId="3" borderId="5" xfId="0" applyNumberFormat="1" applyFont="1" applyFill="1" applyBorder="1">
      <alignment vertical="center"/>
    </xf>
    <xf numFmtId="14" fontId="10" fillId="5" borderId="4" xfId="25" applyNumberFormat="1" applyFont="1" applyFill="1" applyBorder="1" applyAlignment="1">
      <alignment horizontal="center" vertical="center" wrapText="1"/>
    </xf>
    <xf numFmtId="3" fontId="10" fillId="5" borderId="4" xfId="25" applyNumberFormat="1" applyFont="1" applyFill="1" applyBorder="1" applyAlignment="1">
      <alignment horizontal="center" vertical="center" wrapText="1"/>
    </xf>
    <xf numFmtId="169" fontId="10" fillId="5" borderId="4" xfId="25" applyNumberFormat="1" applyFont="1" applyFill="1" applyBorder="1" applyAlignment="1">
      <alignment horizontal="center" vertical="center" wrapText="1"/>
    </xf>
    <xf numFmtId="0" fontId="10" fillId="5" borderId="4" xfId="25" applyFont="1" applyFill="1" applyBorder="1" applyAlignment="1">
      <alignment horizontal="center" vertical="center" wrapText="1"/>
    </xf>
    <xf numFmtId="14" fontId="10" fillId="5" borderId="5" xfId="25" applyNumberFormat="1" applyFont="1" applyFill="1" applyBorder="1" applyAlignment="1">
      <alignment horizontal="center" vertical="center" wrapText="1"/>
    </xf>
    <xf numFmtId="3" fontId="10" fillId="5" borderId="5" xfId="25" applyNumberFormat="1" applyFont="1" applyFill="1" applyBorder="1" applyAlignment="1">
      <alignment horizontal="center" vertical="center" wrapText="1"/>
    </xf>
    <xf numFmtId="169" fontId="10" fillId="5" borderId="5" xfId="25" applyNumberFormat="1" applyFont="1" applyFill="1" applyBorder="1" applyAlignment="1">
      <alignment horizontal="center" vertical="center" wrapText="1"/>
    </xf>
    <xf numFmtId="0" fontId="10" fillId="5" borderId="5" xfId="25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938D93D1-8CB7-4ECA-9060-86D7B94F61C9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8">
    <dxf>
      <fill>
        <patternFill>
          <fgColor indexed="64"/>
          <bgColor indexed="65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7"/>
      <tableStyleElement type="headerRow" dxfId="26"/>
      <tableStyleElement type="totalRow" dxfId="25"/>
      <tableStyleElement type="firstHeaderCell" dxfId="24"/>
      <tableStyleElement type="firstTotalCell" dxfId="23"/>
    </tableStyle>
    <tableStyle name="Table CBB" pivot="0" count="2" xr9:uid="{00000000-0011-0000-FFFF-FFFF01000000}">
      <tableStyleElement type="wholeTable" dxfId="22"/>
      <tableStyleElement type="headerRow" dxfId="21"/>
    </tableStyle>
    <tableStyle name="Table Style 1" pivot="0" count="2" xr9:uid="{00000000-0011-0000-FFFF-FFFF02000000}">
      <tableStyleElement type="wholeTable" dxfId="20"/>
      <tableStyleElement type="headerRow" dxfId="19"/>
    </tableStyle>
    <tableStyle name="Table Style 2" pivot="0" count="1" xr9:uid="{00000000-0011-0000-FFFF-FFFF03000000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1089494</xdr:colOff>
      <xdr:row>1</xdr:row>
      <xdr:rowOff>88102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544912</xdr:colOff>
      <xdr:row>1</xdr:row>
      <xdr:rowOff>55634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19050</xdr:rowOff>
    </xdr:from>
    <xdr:to>
      <xdr:col>4</xdr:col>
      <xdr:colOff>891622</xdr:colOff>
      <xdr:row>1</xdr:row>
      <xdr:rowOff>133739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58BBA-C913-495D-BA1B-DA1599D38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19050"/>
          <a:ext cx="234323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129929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751E87-A821-4541-9B1E-B39B40A41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5EF238-56FA-4596-A26B-4956F81AB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0"/>
          <a:ext cx="233561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1E8C5F-21AC-4DB6-9355-A5F419BF3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eekly" displayName="Weekly" ref="A7:G12" totalsRowShown="0" headerRowDxfId="17">
  <autoFilter ref="A7:G1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6"/>
    <tableColumn id="2" xr3:uid="{00000000-0010-0000-0000-000002000000}" name=" " dataDxfId="15"/>
    <tableColumn id="3" xr3:uid="{00000000-0010-0000-0000-000003000000}" name="to" dataDxfId="14"/>
    <tableColumn id="4" xr3:uid="{00000000-0010-0000-0000-000004000000}" name="Numbers of shares acquired" dataDxfId="13"/>
    <tableColumn id="5" xr3:uid="{00000000-0010-0000-0000-000005000000}" name="Average price _x000a_(in EUR)" dataDxfId="12">
      <calculatedColumnFormula>Weekly[[#This Row],[Purchased volume
(in EUR)]]/Weekly[[#This Row],[Numbers of shares acquired]]</calculatedColumnFormula>
    </tableColumn>
    <tableColumn id="6" xr3:uid="{00000000-0010-0000-0000-000006000000}" name="Percentage of share capital (1)" dataDxfId="11">
      <calculatedColumnFormula>Weekly[[#This Row],[Numbers of shares acquired]]/shares</calculatedColumnFormula>
    </tableColumn>
    <tableColumn id="7" xr3:uid="{00000000-0010-0000-0000-000007000000}" name="Purchased volume_x000a_(in EUR)" dataDxfId="10">
      <calculatedColumnFormula>+Weekly[[#This Row],[Numbers of shares acquired]]*Weekly[[#This Row],[Average price 
(in EUR)]]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aily" displayName="Daily" ref="A7:F12" totalsRowShown="0" headerRowDxfId="9" headerRowBorderDxfId="8" tableBorderDxfId="7" totalsRowBorderDxfId="6">
  <autoFilter ref="A7:F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Date" dataDxfId="5"/>
    <tableColumn id="2" xr3:uid="{00000000-0010-0000-0100-000002000000}" name="Numbers of shares acquired" dataDxfId="4"/>
    <tableColumn id="3" xr3:uid="{00000000-0010-0000-0100-000003000000}" name="Average price _x000a_(in EUR)" dataDxfId="3"/>
    <tableColumn id="4" xr3:uid="{00000000-0010-0000-0100-000004000000}" name="Percentage of share capital (1)" dataDxfId="2">
      <calculatedColumnFormula>Daily[[#This Row],[Numbers of shares acquired]]/shares</calculatedColumnFormula>
    </tableColumn>
    <tableColumn id="5" xr3:uid="{00000000-0010-0000-0100-000005000000}" name="Purchased volume_x000a_(in EUR)" dataDxfId="1">
      <calculatedColumnFormula>Daily[[#This Row],[Numbers of shares acquired]]*Daily[[#This Row],[Average price 
(in EUR)]]</calculatedColumnFormula>
    </tableColumn>
    <tableColumn id="7" xr3:uid="{00000000-0010-0000-0100-000007000000}" name="Details" dataDxfId="0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24"/>
  <sheetViews>
    <sheetView showGridLines="0" tabSelected="1" view="pageLayout" zoomScaleNormal="100" workbookViewId="0">
      <selection activeCell="E5" sqref="E5"/>
    </sheetView>
  </sheetViews>
  <sheetFormatPr defaultColWidth="10.5546875" defaultRowHeight="13.2"/>
  <cols>
    <col min="1" max="1" width="10" style="2" customWidth="1"/>
    <col min="2" max="2" width="1.5546875" style="2" customWidth="1"/>
    <col min="3" max="3" width="10" style="2" customWidth="1"/>
    <col min="4" max="4" width="16.44140625" style="2" customWidth="1"/>
    <col min="5" max="5" width="13.5546875" style="2" customWidth="1"/>
    <col min="6" max="6" width="14.6640625" style="2" customWidth="1"/>
    <col min="7" max="7" width="20.33203125" style="2" customWidth="1"/>
    <col min="8" max="8" width="0" hidden="1" customWidth="1"/>
  </cols>
  <sheetData>
    <row r="1" spans="1:8" ht="24.6" customHeight="1"/>
    <row r="2" spans="1:8" ht="20.25" customHeight="1">
      <c r="A2" s="1" t="s">
        <v>24</v>
      </c>
      <c r="B2" s="1"/>
      <c r="C2" s="1"/>
      <c r="H2" s="2">
        <v>1127496195</v>
      </c>
    </row>
    <row r="3" spans="1:8">
      <c r="A3" t="s">
        <v>0</v>
      </c>
    </row>
    <row r="4" spans="1:8">
      <c r="A4" t="s">
        <v>1</v>
      </c>
    </row>
    <row r="5" spans="1:8">
      <c r="A5" s="3" t="s">
        <v>7</v>
      </c>
      <c r="B5" s="3"/>
      <c r="C5" s="3">
        <f>A8</f>
        <v>45925</v>
      </c>
      <c r="D5" s="4" t="s">
        <v>8</v>
      </c>
      <c r="E5" s="3">
        <f>MAX(Weekly[to])</f>
        <v>45926</v>
      </c>
    </row>
    <row r="6" spans="1:8">
      <c r="A6" s="3"/>
      <c r="B6" s="3"/>
      <c r="C6" s="3"/>
    </row>
    <row r="7" spans="1:8" ht="33" customHeight="1">
      <c r="A7" s="9" t="s">
        <v>2</v>
      </c>
      <c r="B7" s="6" t="s">
        <v>9</v>
      </c>
      <c r="C7" s="10" t="s">
        <v>10</v>
      </c>
      <c r="D7" s="8" t="s">
        <v>3</v>
      </c>
      <c r="E7" s="7" t="s">
        <v>4</v>
      </c>
      <c r="F7" s="7" t="s">
        <v>22</v>
      </c>
      <c r="G7" s="7" t="s">
        <v>5</v>
      </c>
    </row>
    <row r="8" spans="1:8" ht="15.75" customHeight="1">
      <c r="A8" s="41">
        <v>45925</v>
      </c>
      <c r="B8" s="41" t="s">
        <v>8</v>
      </c>
      <c r="C8" s="41">
        <v>45926</v>
      </c>
      <c r="D8" s="64">
        <v>912937</v>
      </c>
      <c r="E8" s="65">
        <v>32.860900000000001</v>
      </c>
      <c r="F8" s="66">
        <v>8.0000000000000004E-4</v>
      </c>
      <c r="G8" s="67">
        <v>29999959.82</v>
      </c>
    </row>
    <row r="9" spans="1:8" ht="15.75" customHeight="1">
      <c r="A9" s="56"/>
      <c r="B9" s="56"/>
      <c r="C9" s="56"/>
      <c r="D9" s="57"/>
      <c r="E9" s="45"/>
      <c r="F9" s="46"/>
      <c r="G9" s="44">
        <f>+Weekly[[#This Row],[Numbers of shares acquired]]*Weekly[[#This Row],[Average price 
(in EUR)]]</f>
        <v>0</v>
      </c>
    </row>
    <row r="10" spans="1:8" ht="15.75" customHeight="1">
      <c r="A10" s="43"/>
      <c r="B10" s="56"/>
      <c r="C10" s="43"/>
      <c r="D10" s="58"/>
      <c r="E10" s="59"/>
      <c r="F10" s="46"/>
      <c r="G10" s="60">
        <f>+Weekly[[#This Row],[Numbers of shares acquired]]*Weekly[[#This Row],[Average price 
(in EUR)]]</f>
        <v>0</v>
      </c>
    </row>
    <row r="11" spans="1:8" ht="15.75" customHeight="1">
      <c r="A11" s="43"/>
      <c r="B11" s="43"/>
      <c r="C11" s="43"/>
      <c r="D11" s="58"/>
      <c r="E11" s="59"/>
      <c r="F11" s="46"/>
      <c r="G11" s="60">
        <f>+Weekly[[#This Row],[Numbers of shares acquired]]*Weekly[[#This Row],[Average price 
(in EUR)]]</f>
        <v>0</v>
      </c>
    </row>
    <row r="12" spans="1:8" ht="15.75" customHeight="1">
      <c r="A12" s="51"/>
      <c r="B12" s="51"/>
      <c r="C12" s="51"/>
      <c r="D12" s="61"/>
      <c r="E12" s="62"/>
      <c r="F12" s="63"/>
      <c r="G12" s="52">
        <f>+Weekly[[#This Row],[Numbers of shares acquired]]*Weekly[[#This Row],[Average price 
(in EUR)]]</f>
        <v>0</v>
      </c>
    </row>
    <row r="13" spans="1:8" ht="17.100000000000001" customHeight="1" thickBot="1">
      <c r="A13" s="11" t="s">
        <v>6</v>
      </c>
      <c r="B13" s="11"/>
      <c r="C13" s="11"/>
      <c r="D13" s="12">
        <f>SUBTOTAL(109,Weekly[Numbers of shares acquired])</f>
        <v>912937</v>
      </c>
      <c r="E13" s="13">
        <f>SUBTOTAL(109,Weekly[Purchased volume
(in EUR)])/SUBTOTAL(109,Weekly[Numbers of shares acquired])</f>
        <v>32.860931060960397</v>
      </c>
      <c r="F13" s="14">
        <f>SUBTOTAL(109,Weekly[Numbers of shares acquired])/shares</f>
        <v>8.0970295425254182E-4</v>
      </c>
      <c r="G13" s="15">
        <f>SUBTOTAL(9,Weekly[Purchased volume
(in EUR)])</f>
        <v>29999959.82</v>
      </c>
    </row>
    <row r="14" spans="1:8" ht="13.5" customHeight="1" thickTop="1"/>
    <row r="15" spans="1:8" ht="12.75" customHeight="1"/>
    <row r="16" spans="1:8" ht="30" customHeight="1">
      <c r="A16" s="82" t="s">
        <v>25</v>
      </c>
      <c r="B16" s="82"/>
      <c r="C16" s="82"/>
      <c r="D16" s="82"/>
      <c r="E16" s="82"/>
      <c r="F16" s="82"/>
      <c r="G16" s="82"/>
    </row>
    <row r="17" spans="1:7" ht="12.75" customHeight="1">
      <c r="A17" s="20"/>
    </row>
    <row r="18" spans="1:7" ht="12.75" customHeight="1"/>
    <row r="19" spans="1:7" ht="12.75" customHeight="1">
      <c r="D19" s="5"/>
    </row>
    <row r="20" spans="1:7" ht="12.75" customHeight="1"/>
    <row r="21" spans="1:7" ht="12.75" customHeight="1"/>
    <row r="22" spans="1:7" ht="12.75" customHeight="1">
      <c r="A22" s="20"/>
      <c r="B22" s="20"/>
      <c r="C22" s="20"/>
      <c r="D22" s="20"/>
      <c r="E22" s="20"/>
      <c r="F22" s="20"/>
      <c r="G22" s="20"/>
    </row>
    <row r="23" spans="1:7" ht="12.75" customHeight="1">
      <c r="A23" s="20"/>
      <c r="B23" s="20"/>
      <c r="C23" s="20"/>
      <c r="D23" s="20"/>
      <c r="E23" s="20"/>
      <c r="F23" s="20"/>
      <c r="G23" s="20"/>
    </row>
    <row r="24" spans="1:7" ht="12.75" customHeight="1">
      <c r="A24" s="20"/>
      <c r="B24" s="20"/>
      <c r="C24" s="20"/>
      <c r="D24" s="20"/>
      <c r="E24" s="20"/>
      <c r="F24" s="20"/>
      <c r="G24" s="20"/>
    </row>
  </sheetData>
  <mergeCells count="1">
    <mergeCell ref="A16:G16"/>
  </mergeCells>
  <pageMargins left="0.78740157480314965" right="0.70866141732283472" top="0.55118110236220474" bottom="0.78740157480314965" header="0.19685039370078741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 xml:space="preserve">&amp;C 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0"/>
  <sheetViews>
    <sheetView showGridLines="0" view="pageLayout" zoomScaleNormal="100" workbookViewId="0">
      <selection activeCell="F9" sqref="F9"/>
    </sheetView>
  </sheetViews>
  <sheetFormatPr defaultColWidth="10.5546875" defaultRowHeight="13.2"/>
  <cols>
    <col min="1" max="1" width="11.33203125" style="2" customWidth="1"/>
    <col min="2" max="2" width="15.44140625" style="2" customWidth="1"/>
    <col min="3" max="3" width="13.6640625" style="2" customWidth="1"/>
    <col min="4" max="4" width="16.33203125" style="2" customWidth="1"/>
    <col min="5" max="5" width="17.6640625" style="2" customWidth="1"/>
    <col min="6" max="6" width="9.88671875" style="2" customWidth="1"/>
    <col min="7" max="7" width="7.6640625" customWidth="1"/>
  </cols>
  <sheetData>
    <row r="1" spans="1:7" ht="24.75" customHeight="1"/>
    <row r="2" spans="1:7" ht="20.25" customHeight="1">
      <c r="A2" s="1" t="s">
        <v>24</v>
      </c>
    </row>
    <row r="3" spans="1:7">
      <c r="A3" t="s">
        <v>0</v>
      </c>
    </row>
    <row r="4" spans="1:7">
      <c r="A4" t="s">
        <v>1</v>
      </c>
    </row>
    <row r="5" spans="1:7">
      <c r="A5" s="3" t="s">
        <v>7</v>
      </c>
      <c r="B5" s="3">
        <f>A8</f>
        <v>45925</v>
      </c>
      <c r="C5" s="4" t="s">
        <v>8</v>
      </c>
      <c r="D5" s="3">
        <f>MAX(Daily[Date])</f>
        <v>45926</v>
      </c>
    </row>
    <row r="6" spans="1:7">
      <c r="A6" s="3"/>
      <c r="C6" s="3"/>
    </row>
    <row r="7" spans="1:7" ht="33" customHeight="1">
      <c r="A7" s="7" t="s">
        <v>2</v>
      </c>
      <c r="B7" s="7" t="s">
        <v>3</v>
      </c>
      <c r="C7" s="7" t="s">
        <v>4</v>
      </c>
      <c r="D7" s="7" t="s">
        <v>22</v>
      </c>
      <c r="E7" s="7" t="s">
        <v>5</v>
      </c>
      <c r="F7" s="6" t="s">
        <v>11</v>
      </c>
    </row>
    <row r="8" spans="1:7" ht="15.6" customHeight="1">
      <c r="A8" s="68">
        <v>45925</v>
      </c>
      <c r="B8" s="64">
        <v>456122</v>
      </c>
      <c r="C8" s="65">
        <v>32.885899999999999</v>
      </c>
      <c r="D8" s="66">
        <v>4.0000000000000002E-4</v>
      </c>
      <c r="E8" s="67">
        <v>14999982.48</v>
      </c>
      <c r="F8" s="42" t="s">
        <v>23</v>
      </c>
    </row>
    <row r="9" spans="1:7" ht="15.6" customHeight="1">
      <c r="A9" s="69">
        <v>45926</v>
      </c>
      <c r="B9" s="70">
        <v>456815</v>
      </c>
      <c r="C9" s="71">
        <v>32.835999999999999</v>
      </c>
      <c r="D9" s="72">
        <v>4.0000000000000002E-4</v>
      </c>
      <c r="E9" s="73">
        <v>14999977.34</v>
      </c>
      <c r="F9" s="48" t="s">
        <v>23</v>
      </c>
    </row>
    <row r="10" spans="1:7" ht="15.6" customHeight="1">
      <c r="A10" s="43"/>
      <c r="B10" s="44"/>
      <c r="C10" s="49"/>
      <c r="D10" s="46"/>
      <c r="E10" s="47"/>
      <c r="F10" s="50"/>
    </row>
    <row r="11" spans="1:7" ht="15.6" customHeight="1">
      <c r="A11" s="43"/>
      <c r="B11" s="44"/>
      <c r="C11" s="49"/>
      <c r="D11" s="46"/>
      <c r="E11" s="47"/>
      <c r="F11" s="50"/>
    </row>
    <row r="12" spans="1:7" ht="15.6" customHeight="1">
      <c r="A12" s="51"/>
      <c r="B12" s="52"/>
      <c r="C12" s="53"/>
      <c r="D12" s="52"/>
      <c r="E12" s="54"/>
      <c r="F12" s="55"/>
    </row>
    <row r="13" spans="1:7" ht="17.100000000000001" customHeight="1" thickBot="1">
      <c r="A13" s="11" t="s">
        <v>6</v>
      </c>
      <c r="B13" s="16">
        <f>SUBTOTAL(109,Daily[Numbers of shares acquired])</f>
        <v>912937</v>
      </c>
      <c r="C13" s="17">
        <f>ROUND(E13/B13,4)</f>
        <v>32.860900000000001</v>
      </c>
      <c r="D13" s="19">
        <f>SUBTOTAL(109,Daily[Numbers of shares acquired])/shares</f>
        <v>8.0970295425254182E-4</v>
      </c>
      <c r="E13" s="16">
        <f>SUBTOTAL(109,Daily[Purchased volume
(in EUR)])</f>
        <v>29999959.82</v>
      </c>
      <c r="F13" s="18"/>
    </row>
    <row r="14" spans="1:7" ht="13.5" customHeight="1" thickTop="1"/>
    <row r="15" spans="1:7" ht="11.1" customHeight="1">
      <c r="A15" s="83"/>
      <c r="B15" s="83"/>
      <c r="C15" s="83"/>
      <c r="D15" s="83"/>
      <c r="E15" s="83"/>
      <c r="F15" s="83"/>
    </row>
    <row r="16" spans="1:7" ht="33" customHeight="1">
      <c r="A16" s="84" t="s">
        <v>25</v>
      </c>
      <c r="B16" s="84"/>
      <c r="C16" s="84"/>
      <c r="D16" s="84"/>
      <c r="E16" s="84"/>
      <c r="F16" s="84"/>
      <c r="G16" s="23"/>
    </row>
    <row r="17" spans="1:1" ht="12.75" customHeight="1">
      <c r="A17" s="21"/>
    </row>
    <row r="18" spans="1:1" ht="12.75" customHeight="1">
      <c r="A18" s="21"/>
    </row>
    <row r="19" spans="1:1" ht="12.75" customHeight="1">
      <c r="A19" s="21"/>
    </row>
    <row r="20" spans="1:1" ht="12.75" customHeight="1">
      <c r="A20" s="21"/>
    </row>
  </sheetData>
  <mergeCells count="2">
    <mergeCell ref="A15:F15"/>
    <mergeCell ref="A16:F16"/>
  </mergeCells>
  <hyperlinks>
    <hyperlink ref="F8" location="'Details 25 Sep 2025'!A1" tooltip="details" display="details" xr:uid="{0EF37549-3CF1-41AB-8ACC-CF712A4A5348}"/>
    <hyperlink ref="F9" location="'Details 26 Sep 2025'!A1" display="details" xr:uid="{9E45964F-006C-48F6-9039-C10C87C67F3E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C520-6B5F-4752-95C0-5F52527B006E}">
  <sheetPr codeName="Sheet1">
    <outlinePr summaryBelow="0"/>
  </sheetPr>
  <dimension ref="A1:F10"/>
  <sheetViews>
    <sheetView workbookViewId="0"/>
  </sheetViews>
  <sheetFormatPr defaultColWidth="9.33203125" defaultRowHeight="13.8"/>
  <cols>
    <col min="1" max="1" width="21.5546875" style="22" customWidth="1"/>
    <col min="2" max="2" width="20" style="22" customWidth="1"/>
    <col min="3" max="3" width="31.5546875" style="22" customWidth="1"/>
    <col min="4" max="5" width="13.44140625" style="22" customWidth="1"/>
    <col min="6" max="16384" width="9.33203125" style="22"/>
  </cols>
  <sheetData>
    <row r="1" spans="1:6" s="26" customFormat="1" ht="21.6" customHeight="1">
      <c r="A1" s="24" t="s">
        <v>12</v>
      </c>
      <c r="B1" s="25">
        <f>A5</f>
        <v>45925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74">
        <v>45925</v>
      </c>
      <c r="B5" s="75">
        <v>453739</v>
      </c>
      <c r="C5" s="76">
        <v>32.886651000000001</v>
      </c>
      <c r="D5" s="77" t="s">
        <v>19</v>
      </c>
      <c r="E5" s="77" t="s">
        <v>20</v>
      </c>
      <c r="F5" s="28"/>
    </row>
    <row r="6" spans="1:6" ht="20.100000000000001" customHeight="1">
      <c r="A6" s="78">
        <v>45925</v>
      </c>
      <c r="B6" s="79">
        <v>2383</v>
      </c>
      <c r="C6" s="80">
        <v>32.736131</v>
      </c>
      <c r="D6" s="81" t="s">
        <v>19</v>
      </c>
      <c r="E6" s="81" t="s">
        <v>21</v>
      </c>
      <c r="F6" s="28"/>
    </row>
    <row r="7" spans="1:6" ht="20.100000000000001" customHeight="1">
      <c r="A7" s="33"/>
      <c r="B7" s="34"/>
      <c r="C7" s="35"/>
      <c r="D7" s="36"/>
      <c r="E7" s="36"/>
      <c r="F7" s="28"/>
    </row>
    <row r="8" spans="1:6" ht="20.100000000000001" customHeight="1">
      <c r="A8" s="37"/>
      <c r="B8" s="38"/>
      <c r="C8" s="39"/>
      <c r="D8" s="40"/>
      <c r="E8" s="40"/>
      <c r="F8" s="28"/>
    </row>
    <row r="9" spans="1:6" ht="21.6" customHeight="1" thickBot="1">
      <c r="A9" s="31"/>
      <c r="B9" s="31">
        <f>SUM(B5:B8)</f>
        <v>456122</v>
      </c>
      <c r="C9" s="32">
        <f>SUMPRODUCT(B5:B8,C5:C8)/B9</f>
        <v>32.885864611358365</v>
      </c>
      <c r="D9" s="31"/>
      <c r="E9" s="31" t="s">
        <v>26</v>
      </c>
      <c r="F9" s="28"/>
    </row>
    <row r="10" spans="1:6" ht="14.4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86BA-5A83-4802-BFFD-B4687B34E104}">
  <sheetPr codeName="Sheet2">
    <outlinePr summaryBelow="0"/>
  </sheetPr>
  <dimension ref="A1:F10"/>
  <sheetViews>
    <sheetView workbookViewId="0">
      <selection activeCell="A5" sqref="A5:E6"/>
    </sheetView>
  </sheetViews>
  <sheetFormatPr defaultColWidth="9.33203125" defaultRowHeight="13.8"/>
  <cols>
    <col min="1" max="1" width="21.5546875" style="22" customWidth="1"/>
    <col min="2" max="2" width="20" style="22" customWidth="1"/>
    <col min="3" max="3" width="31.5546875" style="22" customWidth="1"/>
    <col min="4" max="5" width="13.44140625" style="22" customWidth="1"/>
    <col min="6" max="16384" width="9.33203125" style="22"/>
  </cols>
  <sheetData>
    <row r="1" spans="1:6" s="26" customFormat="1" ht="21.6" customHeight="1">
      <c r="A1" s="24" t="s">
        <v>12</v>
      </c>
      <c r="B1" s="25">
        <f>A5</f>
        <v>45926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74">
        <v>45926</v>
      </c>
      <c r="B5" s="75">
        <v>321815</v>
      </c>
      <c r="C5" s="76">
        <v>32.875307999999997</v>
      </c>
      <c r="D5" s="77" t="s">
        <v>19</v>
      </c>
      <c r="E5" s="77" t="s">
        <v>20</v>
      </c>
      <c r="F5" s="28"/>
    </row>
    <row r="6" spans="1:6" ht="20.100000000000001" customHeight="1">
      <c r="A6" s="78">
        <v>45926</v>
      </c>
      <c r="B6" s="79">
        <v>135000</v>
      </c>
      <c r="C6" s="80">
        <v>32.742351999999997</v>
      </c>
      <c r="D6" s="81" t="s">
        <v>19</v>
      </c>
      <c r="E6" s="81" t="s">
        <v>21</v>
      </c>
      <c r="F6" s="28"/>
    </row>
    <row r="7" spans="1:6" ht="20.100000000000001" customHeight="1">
      <c r="A7" s="33"/>
      <c r="B7" s="34"/>
      <c r="C7" s="35"/>
      <c r="D7" s="36"/>
      <c r="E7" s="36"/>
      <c r="F7" s="28"/>
    </row>
    <row r="8" spans="1:6" ht="20.100000000000001" customHeight="1">
      <c r="A8" s="37"/>
      <c r="B8" s="38"/>
      <c r="C8" s="39"/>
      <c r="D8" s="40"/>
      <c r="E8" s="40"/>
      <c r="F8" s="28"/>
    </row>
    <row r="9" spans="1:6" ht="21.6" customHeight="1" thickBot="1">
      <c r="A9" s="31"/>
      <c r="B9" s="31">
        <f>SUM(B5:B8)</f>
        <v>456815</v>
      </c>
      <c r="C9" s="32">
        <f>SUMPRODUCT(B5:B8,C5:C8)/B9</f>
        <v>32.836016251699263</v>
      </c>
      <c r="D9" s="31"/>
      <c r="E9" s="31" t="s">
        <v>26</v>
      </c>
      <c r="F9" s="28"/>
    </row>
    <row r="10" spans="1:6" ht="14.4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Weekly totals</vt:lpstr>
      <vt:lpstr>Daily totals</vt:lpstr>
      <vt:lpstr>Details 25 Sep 2025</vt:lpstr>
      <vt:lpstr>Details 26 Sep 2025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Sandner, Ute</cp:lastModifiedBy>
  <cp:lastPrinted>2024-10-25T14:31:09Z</cp:lastPrinted>
  <dcterms:created xsi:type="dcterms:W3CDTF">2022-03-16T09:35:15Z</dcterms:created>
  <dcterms:modified xsi:type="dcterms:W3CDTF">2025-09-29T11:29:57Z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  <property fmtid="{D5CDD505-2E9C-101B-9397-08002B2CF9AE}" pid="24" name="SV_QUERY_LIST_4F35BF76-6C0D-4D9B-82B2-816C12CF3733">
    <vt:lpwstr>empty_477D106A-C0D6-4607-AEBD-E2C9D60EA279</vt:lpwstr>
  </property>
  <property fmtid="{D5CDD505-2E9C-101B-9397-08002B2CF9AE}" pid="25" name="SV_HIDDEN_GRID_QUERY_LIST_4F35BF76-6C0D-4D9B-82B2-816C12CF3733">
    <vt:lpwstr>empty_477D106A-C0D6-4607-AEBD-E2C9D60EA279</vt:lpwstr>
  </property>
  <property fmtid="{D5CDD505-2E9C-101B-9397-08002B2CF9AE}" pid="26" name="MSIP_Label_1aaa69c8-0478-4e13-9e4c-38511e3b6774_Enabled">
    <vt:lpwstr>true</vt:lpwstr>
  </property>
  <property fmtid="{D5CDD505-2E9C-101B-9397-08002B2CF9AE}" pid="27" name="MSIP_Label_1aaa69c8-0478-4e13-9e4c-38511e3b6774_SetDate">
    <vt:lpwstr>2025-09-29T06:37:56Z</vt:lpwstr>
  </property>
  <property fmtid="{D5CDD505-2E9C-101B-9397-08002B2CF9AE}" pid="28" name="MSIP_Label_1aaa69c8-0478-4e13-9e4c-38511e3b6774_Method">
    <vt:lpwstr>Privileged</vt:lpwstr>
  </property>
  <property fmtid="{D5CDD505-2E9C-101B-9397-08002B2CF9AE}" pid="29" name="MSIP_Label_1aaa69c8-0478-4e13-9e4c-38511e3b6774_Name">
    <vt:lpwstr>1aaa69c8-0478-4e13-9e4c-38511e3b6774</vt:lpwstr>
  </property>
  <property fmtid="{D5CDD505-2E9C-101B-9397-08002B2CF9AE}" pid="30" name="MSIP_Label_1aaa69c8-0478-4e13-9e4c-38511e3b6774_SiteId">
    <vt:lpwstr>c9a7d621-4bc4-4407-b730-f428e656aa9e</vt:lpwstr>
  </property>
  <property fmtid="{D5CDD505-2E9C-101B-9397-08002B2CF9AE}" pid="31" name="MSIP_Label_1aaa69c8-0478-4e13-9e4c-38511e3b6774_ActionId">
    <vt:lpwstr>e44a6d82-3189-4e42-9047-2d1193d30137</vt:lpwstr>
  </property>
  <property fmtid="{D5CDD505-2E9C-101B-9397-08002B2CF9AE}" pid="32" name="MSIP_Label_1aaa69c8-0478-4e13-9e4c-38511e3b6774_ContentBits">
    <vt:lpwstr>0</vt:lpwstr>
  </property>
</Properties>
</file>