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F:\GLFI-CMK-CBK\Corporate Broking\CLIENTS\Commerzbank\Weekly\"/>
    </mc:Choice>
  </mc:AlternateContent>
  <xr:revisionPtr revIDLastSave="0" documentId="13_ncr:1_{ED37E148-AE7B-4198-8E14-876BA60F08CC}" xr6:coauthVersionLast="47" xr6:coauthVersionMax="47" xr10:uidLastSave="{00000000-0000-0000-0000-000000000000}"/>
  <bookViews>
    <workbookView xWindow="-120" yWindow="-120" windowWidth="37710" windowHeight="21840" tabRatio="796" xr2:uid="{00000000-000D-0000-FFFF-FFFF00000000}"/>
  </bookViews>
  <sheets>
    <sheet name="Weekly totals" sheetId="2" r:id="rId1"/>
    <sheet name="Daily totals" sheetId="3" r:id="rId2"/>
    <sheet name="Details 01 Dec 2025" sheetId="4" r:id="rId3"/>
    <sheet name="Details 02 Dec 2025" sheetId="5" r:id="rId4"/>
    <sheet name="Details 03 Dec 2025" sheetId="7" r:id="rId5"/>
    <sheet name="Details 04 Dec 2025" sheetId="8" r:id="rId6"/>
    <sheet name="Details 05 Dec 2025" sheetId="9" r:id="rId7"/>
  </sheets>
  <definedNames>
    <definedName name="__FDS_HYPERLINK_TOGGLE_STATE__" hidden="1">"ON"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hares">'Weekly totals'!$H$2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B13" i="3"/>
  <c r="B9" i="9"/>
  <c r="C9" i="9" s="1"/>
  <c r="B1" i="9"/>
  <c r="B9" i="8"/>
  <c r="C9" i="8" s="1"/>
  <c r="B1" i="8"/>
  <c r="B9" i="7"/>
  <c r="C9" i="7" s="1"/>
  <c r="B1" i="7"/>
  <c r="E5" i="2" l="1"/>
  <c r="B9" i="5"/>
  <c r="C9" i="5" s="1"/>
  <c r="B9" i="4"/>
  <c r="C9" i="4" s="1"/>
  <c r="C5" i="2"/>
  <c r="B1" i="4" l="1"/>
  <c r="B1" i="5" l="1"/>
  <c r="C13" i="3"/>
  <c r="D13" i="3"/>
  <c r="F19" i="2"/>
  <c r="D19" i="2"/>
  <c r="B5" i="3" l="1"/>
  <c r="D5" i="3" l="1"/>
  <c r="G19" i="2" l="1"/>
  <c r="E19" i="2"/>
</calcChain>
</file>

<file path=xl/sharedStrings.xml><?xml version="1.0" encoding="utf-8"?>
<sst xmlns="http://schemas.openxmlformats.org/spreadsheetml/2006/main" count="128" uniqueCount="29">
  <si>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</si>
  <si>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</si>
  <si>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</si>
  <si>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</si>
  <si>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</si>
  <si>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</si>
  <si>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Total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</si>
  <si>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</si>
  <si>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</si>
  <si>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</si>
  <si>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</si>
  <si>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</si>
  <si>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</si>
  <si>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</si>
  <si>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</si>
  <si>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</si>
  <si>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</si>
  <si>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</si>
  <si>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</si>
  <si>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</si>
  <si>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</si>
  <si>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</si>
  <si>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</si>
  <si>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</si>
  <si>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Share Buyback 2025/II</t>
  </si>
  <si>
    <t>(1) For the Share Buyback 2025/II, the quota “Percentage of share capital” is calculated on the basis of the shares outstanding as of 31 July 2025 (1,127,496,195 shares).</t>
  </si>
  <si>
    <t>total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</si>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</sst>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.00_-;\-* #,##0.00_-;_-* &quot;-&quot;??_-;_-@_-"/>
    <numFmt numFmtId="165" formatCode="dd\/mm\/yyyy"/>
    <numFmt numFmtId="166" formatCode="_-* #,##0_-;\-* #,##0_-;_-* &quot;-&quot;??_-;_-@_-"/>
    <numFmt numFmtId="167" formatCode="0.0000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00"/>
  </numFmts>
  <fonts count="19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10"/>
      <color rgb="FF000000"/>
      <name val="Arial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b/>
      <sz val="10"/>
      <color rgb="FF000000"/>
      <name val="SansSerif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theme="3"/>
      </top>
      <bottom/>
      <diagonal/>
    </border>
    <border>
      <left/>
      <right/>
      <top style="hair">
        <color theme="3"/>
      </top>
      <bottom style="thin">
        <color auto="1"/>
      </bottom>
      <diagonal/>
    </border>
  </borders>
  <cellStyleXfs count="27">
    <xf numFmtId="0" fontId="0" fillId="0" borderId="0">
      <alignment vertical="center"/>
    </xf>
    <xf numFmtId="164" fontId="3" fillId="0" borderId="0"/>
    <xf numFmtId="0" fontId="4" fillId="0" borderId="0"/>
    <xf numFmtId="0" fontId="7" fillId="0" borderId="0"/>
    <xf numFmtId="0" fontId="10" fillId="0" borderId="0"/>
    <xf numFmtId="9" fontId="3" fillId="0" borderId="0"/>
    <xf numFmtId="0" fontId="8" fillId="0" borderId="0"/>
    <xf numFmtId="169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164" fontId="0" fillId="0" borderId="0" xfId="1" applyFont="1" applyAlignment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4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2" xfId="0" applyFont="1" applyFill="1" applyBorder="1">
      <alignment vertical="center"/>
    </xf>
    <xf numFmtId="166" fontId="6" fillId="3" borderId="3" xfId="0" applyNumberFormat="1" applyFont="1" applyFill="1" applyBorder="1" applyAlignment="1">
      <alignment horizontal="right" vertical="center"/>
    </xf>
    <xf numFmtId="167" fontId="6" fillId="3" borderId="3" xfId="0" applyNumberFormat="1" applyFont="1" applyFill="1" applyBorder="1">
      <alignment vertical="center"/>
    </xf>
    <xf numFmtId="10" fontId="6" fillId="3" borderId="3" xfId="0" applyNumberFormat="1" applyFont="1" applyFill="1" applyBorder="1">
      <alignment vertical="center"/>
    </xf>
    <xf numFmtId="166" fontId="6" fillId="3" borderId="3" xfId="0" applyNumberFormat="1" applyFont="1" applyFill="1" applyBorder="1">
      <alignment vertical="center"/>
    </xf>
    <xf numFmtId="166" fontId="2" fillId="3" borderId="2" xfId="0" applyNumberFormat="1" applyFont="1" applyFill="1" applyBorder="1">
      <alignment vertical="center"/>
    </xf>
    <xf numFmtId="167" fontId="2" fillId="3" borderId="2" xfId="0" applyNumberFormat="1" applyFont="1" applyFill="1" applyBorder="1">
      <alignment vertical="center"/>
    </xf>
    <xf numFmtId="168" fontId="2" fillId="3" borderId="2" xfId="0" applyNumberFormat="1" applyFont="1" applyFill="1" applyBorder="1">
      <alignment vertical="center"/>
    </xf>
    <xf numFmtId="10" fontId="2" fillId="3" borderId="2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0" fontId="1" fillId="0" borderId="0" xfId="25"/>
    <xf numFmtId="0" fontId="0" fillId="0" borderId="0" xfId="0" applyAlignment="1">
      <alignment vertical="center" wrapText="1"/>
    </xf>
    <xf numFmtId="0" fontId="13" fillId="5" borderId="0" xfId="25" applyFont="1" applyFill="1" applyAlignment="1">
      <alignment horizontal="left" wrapText="1"/>
    </xf>
    <xf numFmtId="14" fontId="15" fillId="5" borderId="0" xfId="25" applyNumberFormat="1" applyFont="1" applyFill="1" applyAlignment="1">
      <alignment horizontal="left" wrapText="1"/>
    </xf>
    <xf numFmtId="0" fontId="9" fillId="0" borderId="0" xfId="25" applyFont="1"/>
    <xf numFmtId="0" fontId="16" fillId="5" borderId="0" xfId="25" applyFont="1" applyFill="1" applyAlignment="1">
      <alignment horizontal="left" wrapText="1"/>
    </xf>
    <xf numFmtId="3" fontId="16" fillId="5" borderId="0" xfId="25" applyNumberFormat="1" applyFont="1" applyFill="1" applyAlignment="1">
      <alignment horizontal="center" wrapText="1"/>
    </xf>
    <xf numFmtId="167" fontId="16" fillId="5" borderId="0" xfId="25" applyNumberFormat="1" applyFont="1" applyFill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3" fontId="17" fillId="5" borderId="6" xfId="25" applyNumberFormat="1" applyFont="1" applyFill="1" applyBorder="1" applyAlignment="1">
      <alignment horizontal="center" wrapText="1"/>
    </xf>
    <xf numFmtId="170" fontId="17" fillId="5" borderId="6" xfId="25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>
      <alignment vertical="center"/>
    </xf>
    <xf numFmtId="165" fontId="9" fillId="3" borderId="4" xfId="0" applyNumberFormat="1" applyFont="1" applyFill="1" applyBorder="1" applyAlignment="1">
      <alignment horizontal="left" vertical="center"/>
    </xf>
    <xf numFmtId="0" fontId="14" fillId="0" borderId="4" xfId="26" applyBorder="1">
      <alignment vertical="center"/>
    </xf>
    <xf numFmtId="165" fontId="9" fillId="3" borderId="5" xfId="0" applyNumberFormat="1" applyFont="1" applyFill="1" applyBorder="1" applyAlignment="1">
      <alignment horizontal="left" vertical="center"/>
    </xf>
    <xf numFmtId="0" fontId="14" fillId="0" borderId="5" xfId="26" applyBorder="1">
      <alignment vertical="center"/>
    </xf>
    <xf numFmtId="165" fontId="9" fillId="0" borderId="5" xfId="0" applyNumberFormat="1" applyFont="1" applyBorder="1" applyAlignment="1">
      <alignment horizontal="left" vertical="center"/>
    </xf>
    <xf numFmtId="166" fontId="18" fillId="3" borderId="4" xfId="1" applyNumberFormat="1" applyFont="1" applyFill="1" applyBorder="1" applyAlignment="1">
      <alignment horizontal="right" vertical="center"/>
    </xf>
    <xf numFmtId="167" fontId="18" fillId="3" borderId="4" xfId="0" applyNumberFormat="1" applyFont="1" applyFill="1" applyBorder="1">
      <alignment vertical="center"/>
    </xf>
    <xf numFmtId="10" fontId="18" fillId="3" borderId="4" xfId="0" applyNumberFormat="1" applyFont="1" applyFill="1" applyBorder="1">
      <alignment vertical="center"/>
    </xf>
    <xf numFmtId="166" fontId="18" fillId="3" borderId="4" xfId="1" applyNumberFormat="1" applyFont="1" applyFill="1" applyBorder="1" applyAlignment="1">
      <alignment vertical="center"/>
    </xf>
    <xf numFmtId="165" fontId="18" fillId="3" borderId="4" xfId="0" applyNumberFormat="1" applyFont="1" applyFill="1" applyBorder="1" applyAlignment="1">
      <alignment horizontal="left" vertical="center"/>
    </xf>
    <xf numFmtId="165" fontId="18" fillId="3" borderId="5" xfId="0" applyNumberFormat="1" applyFont="1" applyFill="1" applyBorder="1" applyAlignment="1">
      <alignment horizontal="left" vertical="center"/>
    </xf>
    <xf numFmtId="166" fontId="18" fillId="3" borderId="5" xfId="0" applyNumberFormat="1" applyFont="1" applyFill="1" applyBorder="1" applyAlignment="1">
      <alignment horizontal="right" vertical="center"/>
    </xf>
    <xf numFmtId="167" fontId="18" fillId="3" borderId="5" xfId="0" applyNumberFormat="1" applyFont="1" applyFill="1" applyBorder="1">
      <alignment vertical="center"/>
    </xf>
    <xf numFmtId="10" fontId="18" fillId="3" borderId="5" xfId="0" applyNumberFormat="1" applyFont="1" applyFill="1" applyBorder="1">
      <alignment vertical="center"/>
    </xf>
    <xf numFmtId="166" fontId="18" fillId="3" borderId="5" xfId="0" applyNumberFormat="1" applyFont="1" applyFill="1" applyBorder="1">
      <alignment vertical="center"/>
    </xf>
    <xf numFmtId="14" fontId="10" fillId="5" borderId="4" xfId="25" applyNumberFormat="1" applyFont="1" applyFill="1" applyBorder="1" applyAlignment="1">
      <alignment horizontal="center" vertical="center" wrapText="1"/>
    </xf>
    <xf numFmtId="3" fontId="10" fillId="5" borderId="4" xfId="25" applyNumberFormat="1" applyFont="1" applyFill="1" applyBorder="1" applyAlignment="1">
      <alignment horizontal="center" vertical="center" wrapText="1"/>
    </xf>
    <xf numFmtId="170" fontId="10" fillId="5" borderId="4" xfId="25" applyNumberFormat="1" applyFont="1" applyFill="1" applyBorder="1" applyAlignment="1">
      <alignment horizontal="center" vertical="center" wrapText="1"/>
    </xf>
    <xf numFmtId="0" fontId="10" fillId="5" borderId="4" xfId="25" applyFont="1" applyFill="1" applyBorder="1" applyAlignment="1">
      <alignment horizontal="center" vertical="center" wrapText="1"/>
    </xf>
    <xf numFmtId="14" fontId="10" fillId="5" borderId="5" xfId="25" applyNumberFormat="1" applyFont="1" applyFill="1" applyBorder="1" applyAlignment="1">
      <alignment horizontal="center" vertical="center" wrapText="1"/>
    </xf>
    <xf numFmtId="3" fontId="10" fillId="5" borderId="5" xfId="25" applyNumberFormat="1" applyFont="1" applyFill="1" applyBorder="1" applyAlignment="1">
      <alignment horizontal="center" vertical="center" wrapText="1"/>
    </xf>
    <xf numFmtId="170" fontId="10" fillId="5" borderId="5" xfId="25" applyNumberFormat="1" applyFont="1" applyFill="1" applyBorder="1" applyAlignment="1">
      <alignment horizontal="center" vertical="center" wrapText="1"/>
    </xf>
    <xf numFmtId="0" fontId="10" fillId="5" borderId="5" xfId="25" applyFont="1" applyFill="1" applyBorder="1" applyAlignment="1">
      <alignment horizontal="center" vertical="center" wrapText="1"/>
    </xf>
    <xf numFmtId="165" fontId="18" fillId="3" borderId="8" xfId="0" applyNumberFormat="1" applyFont="1" applyFill="1" applyBorder="1" applyAlignment="1">
      <alignment horizontal="left" vertical="center"/>
    </xf>
    <xf numFmtId="166" fontId="18" fillId="3" borderId="8" xfId="0" applyNumberFormat="1" applyFont="1" applyFill="1" applyBorder="1" applyAlignment="1">
      <alignment horizontal="right" vertical="center"/>
    </xf>
    <xf numFmtId="167" fontId="18" fillId="3" borderId="8" xfId="0" applyNumberFormat="1" applyFont="1" applyFill="1" applyBorder="1">
      <alignment vertical="center"/>
    </xf>
    <xf numFmtId="10" fontId="18" fillId="3" borderId="8" xfId="0" applyNumberFormat="1" applyFont="1" applyFill="1" applyBorder="1">
      <alignment vertical="center"/>
    </xf>
    <xf numFmtId="166" fontId="18" fillId="3" borderId="8" xfId="0" applyNumberFormat="1" applyFont="1" applyFill="1" applyBorder="1">
      <alignment vertical="center"/>
    </xf>
    <xf numFmtId="14" fontId="10" fillId="5" borderId="7" xfId="25" applyNumberFormat="1" applyFont="1" applyFill="1" applyBorder="1" applyAlignment="1">
      <alignment horizontal="center" vertical="center" wrapText="1"/>
    </xf>
    <xf numFmtId="3" fontId="10" fillId="5" borderId="7" xfId="25" applyNumberFormat="1" applyFont="1" applyFill="1" applyBorder="1" applyAlignment="1">
      <alignment horizontal="center" vertical="center" wrapText="1"/>
    </xf>
    <xf numFmtId="170" fontId="10" fillId="5" borderId="7" xfId="25" applyNumberFormat="1" applyFont="1" applyFill="1" applyBorder="1" applyAlignment="1">
      <alignment horizontal="center" vertical="center" wrapText="1"/>
    </xf>
    <xf numFmtId="0" fontId="10" fillId="5" borderId="7" xfId="25" applyFont="1" applyFill="1" applyBorder="1" applyAlignment="1">
      <alignment horizontal="center" vertical="center" wrapText="1"/>
    </xf>
    <xf numFmtId="165" fontId="9" fillId="3" borderId="7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  <xf numFmtId="166" fontId="9" fillId="3" borderId="7" xfId="1" applyNumberFormat="1" applyFont="1" applyFill="1" applyBorder="1" applyAlignment="1">
      <alignment horizontal="right" vertical="center"/>
    </xf>
    <xf numFmtId="167" fontId="9" fillId="3" borderId="7" xfId="0" applyNumberFormat="1" applyFont="1" applyFill="1" applyBorder="1">
      <alignment vertical="center"/>
    </xf>
    <xf numFmtId="10" fontId="9" fillId="3" borderId="7" xfId="0" applyNumberFormat="1" applyFont="1" applyFill="1" applyBorder="1" applyAlignment="1">
      <alignment vertical="center"/>
    </xf>
    <xf numFmtId="166" fontId="9" fillId="3" borderId="7" xfId="1" applyNumberFormat="1" applyFont="1" applyFill="1" applyBorder="1" applyAlignment="1">
      <alignment vertical="center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8"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ill>
        <patternFill>
          <fgColor indexed="64"/>
          <bgColor indexed="65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1089494</xdr:colOff>
      <xdr:row>1</xdr:row>
      <xdr:rowOff>88102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544912</xdr:colOff>
      <xdr:row>1</xdr:row>
      <xdr:rowOff>55634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19050</xdr:rowOff>
    </xdr:from>
    <xdr:to>
      <xdr:col>4</xdr:col>
      <xdr:colOff>891622</xdr:colOff>
      <xdr:row>1</xdr:row>
      <xdr:rowOff>133739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58BBA-C913-495D-BA1B-DA1599D38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19050"/>
          <a:ext cx="234323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129929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751E87-A821-4541-9B1E-B39B40A4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5EF238-56FA-4596-A26B-4956F81AB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0"/>
          <a:ext cx="233561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1E8C5F-21AC-4DB6-9355-A5F419BF3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E25A9-8E29-4CFE-9D65-B670236F0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A89F63-7F51-425A-B573-6B30EBFD9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424225-F6CC-43EF-9BA7-FC70F6C3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92A29-05BC-4E52-8C61-E15746A60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1DBCA-EAD3-4EB7-B37A-6C22DB9E7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73F90B-9B5C-4D0C-A44B-8C85AF74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eekly" displayName="Weekly" ref="A7:G18" totalsRowShown="0" headerRowDxfId="17">
  <autoFilter ref="A7:G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Weekly[[#This Row],[Purchased volume
(in EUR)]]/Weekly[[#This Row],[Numbers of shares acquired]]</calculatedColumnFormula>
    </tableColumn>
    <tableColumn id="6" xr3:uid="{00000000-0010-0000-0000-000006000000}" name="Percentage of share capital (1)" dataDxfId="11">
      <calculatedColumnFormula>Weekly[[#This Row],[Numbers of shares acquired]]/shares</calculatedColumnFormula>
    </tableColumn>
    <tableColumn id="7" xr3:uid="{00000000-0010-0000-0000-000007000000}" name="Purchased volume_x000a_(in EUR)" dataDxfId="10">
      <calculatedColumnFormula>+Weekly[[#This Row],[Numbers of shares acquired]]*Weekly[[#This Row],[Average price 
(in EUR)]]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aily" displayName="Daily" ref="A7:F12" totalsRowShown="0" headerRowDxfId="9" headerRowBorderDxfId="8" tableBorderDxfId="7" totalsRowBorderDxfId="6">
  <autoFilter ref="A7:F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4"/>
    <tableColumn id="2" xr3:uid="{00000000-0010-0000-0100-000002000000}" name="Numbers of shares acquired" dataDxfId="3"/>
    <tableColumn id="3" xr3:uid="{00000000-0010-0000-0100-000003000000}" name="Average price _x000a_(in EUR)" dataDxfId="2"/>
    <tableColumn id="4" xr3:uid="{00000000-0010-0000-0100-000004000000}" name="Percentage of share capital (1)" dataDxfId="1"/>
    <tableColumn id="5" xr3:uid="{00000000-0010-0000-0100-000005000000}" name="Purchased volume_x000a_(in EUR)" dataDxfId="0"/>
    <tableColumn id="7" xr3:uid="{00000000-0010-0000-0100-000007000000}" name="Details" dataDxfId="5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30"/>
  <sheetViews>
    <sheetView showGridLines="0" tabSelected="1" view="pageLayout" zoomScaleNormal="100" workbookViewId="0">
      <selection activeCell="G19" sqref="G19"/>
    </sheetView>
  </sheetViews>
  <sheetFormatPr defaultColWidth="10.5703125" defaultRowHeight="12.75"/>
  <cols>
    <col min="1" max="1" width="10" style="2" customWidth="1"/>
    <col min="2" max="2" width="1.5703125" style="2" customWidth="1"/>
    <col min="3" max="3" width="10" style="2" customWidth="1"/>
    <col min="4" max="4" width="16.42578125" style="2" customWidth="1"/>
    <col min="5" max="5" width="13.5703125" style="2" customWidth="1"/>
    <col min="6" max="6" width="14.7109375" style="2" customWidth="1"/>
    <col min="7" max="7" width="20.28515625" style="2" customWidth="1"/>
    <col min="8" max="8" width="0" hidden="1" customWidth="1"/>
  </cols>
  <sheetData>
    <row r="1" spans="1:8" ht="24.6" customHeight="1"/>
    <row r="2" spans="1:8" ht="20.25" customHeight="1">
      <c r="A2" s="1" t="s">
        <v>24</v>
      </c>
      <c r="B2" s="1"/>
      <c r="C2" s="1"/>
      <c r="H2" s="2">
        <v>1127496195</v>
      </c>
    </row>
    <row r="3" spans="1:8">
      <c r="A3" t="s">
        <v>0</v>
      </c>
    </row>
    <row r="4" spans="1:8">
      <c r="A4" t="s">
        <v>1</v>
      </c>
    </row>
    <row r="5" spans="1:8">
      <c r="A5" s="3" t="s">
        <v>7</v>
      </c>
      <c r="B5" s="3"/>
      <c r="C5" s="3">
        <f>A8</f>
        <v>45925</v>
      </c>
      <c r="D5" s="4" t="s">
        <v>8</v>
      </c>
      <c r="E5" s="3">
        <f>MAX(Weekly[to])</f>
        <v>45996</v>
      </c>
    </row>
    <row r="6" spans="1:8">
      <c r="A6" s="3"/>
      <c r="B6" s="3"/>
      <c r="C6" s="3"/>
    </row>
    <row r="7" spans="1:8" ht="33" customHeight="1">
      <c r="A7" s="9" t="s">
        <v>2</v>
      </c>
      <c r="B7" s="6" t="s">
        <v>9</v>
      </c>
      <c r="C7" s="10" t="s">
        <v>10</v>
      </c>
      <c r="D7" s="8" t="s">
        <v>3</v>
      </c>
      <c r="E7" s="7" t="s">
        <v>4</v>
      </c>
      <c r="F7" s="7" t="s">
        <v>22</v>
      </c>
      <c r="G7" s="7" t="s">
        <v>5</v>
      </c>
    </row>
    <row r="8" spans="1:8" ht="15.75" customHeight="1">
      <c r="A8" s="35">
        <v>45925</v>
      </c>
      <c r="B8" s="35" t="s">
        <v>8</v>
      </c>
      <c r="C8" s="35">
        <v>45926</v>
      </c>
      <c r="D8" s="40">
        <v>912937</v>
      </c>
      <c r="E8" s="41">
        <v>32.860900000000001</v>
      </c>
      <c r="F8" s="42">
        <v>8.0000000000000004E-4</v>
      </c>
      <c r="G8" s="43">
        <v>29999959.82</v>
      </c>
    </row>
    <row r="9" spans="1:8" ht="15.75" customHeight="1">
      <c r="A9" s="39">
        <v>45929</v>
      </c>
      <c r="B9" s="35" t="s">
        <v>8</v>
      </c>
      <c r="C9" s="39">
        <v>45933</v>
      </c>
      <c r="D9" s="40">
        <v>2769551</v>
      </c>
      <c r="E9" s="41">
        <v>32.366399999999999</v>
      </c>
      <c r="F9" s="42">
        <v>2.5000000000000001E-3</v>
      </c>
      <c r="G9" s="43">
        <v>89640504.960000008</v>
      </c>
    </row>
    <row r="10" spans="1:8" ht="15.75" customHeight="1">
      <c r="A10" s="37">
        <v>45936</v>
      </c>
      <c r="B10" s="35" t="s">
        <v>8</v>
      </c>
      <c r="C10" s="37">
        <v>45940</v>
      </c>
      <c r="D10" s="40">
        <v>2840932</v>
      </c>
      <c r="E10" s="41">
        <v>31.6797</v>
      </c>
      <c r="F10" s="42">
        <v>2.5000000000000001E-3</v>
      </c>
      <c r="G10" s="43">
        <v>89999923.890000001</v>
      </c>
    </row>
    <row r="11" spans="1:8" ht="15.75" customHeight="1">
      <c r="A11" s="37">
        <v>45943</v>
      </c>
      <c r="B11" s="37" t="s">
        <v>8</v>
      </c>
      <c r="C11" s="37">
        <v>45947</v>
      </c>
      <c r="D11" s="40">
        <v>3018969</v>
      </c>
      <c r="E11" s="41">
        <v>30.805199999999999</v>
      </c>
      <c r="F11" s="42">
        <v>2.7000000000000001E-3</v>
      </c>
      <c r="G11" s="43">
        <v>92999947.640000001</v>
      </c>
    </row>
    <row r="12" spans="1:8" ht="15.75" customHeight="1">
      <c r="A12" s="67">
        <v>45950</v>
      </c>
      <c r="B12" s="67" t="s">
        <v>8</v>
      </c>
      <c r="C12" s="67">
        <v>45954</v>
      </c>
      <c r="D12" s="40">
        <v>3297778</v>
      </c>
      <c r="E12" s="41">
        <v>30.020199999999999</v>
      </c>
      <c r="F12" s="42">
        <v>2.8999999999999998E-3</v>
      </c>
      <c r="G12" s="43">
        <v>98999880.409999996</v>
      </c>
    </row>
    <row r="13" spans="1:8" ht="15.75" customHeight="1">
      <c r="A13" s="67">
        <v>45957</v>
      </c>
      <c r="B13" s="67" t="s">
        <v>8</v>
      </c>
      <c r="C13" s="67">
        <v>45961</v>
      </c>
      <c r="D13" s="40">
        <v>2913573</v>
      </c>
      <c r="E13" s="41">
        <v>30.889900000000001</v>
      </c>
      <c r="F13" s="42">
        <v>2.5999999999999999E-3</v>
      </c>
      <c r="G13" s="43">
        <v>89999860.709999993</v>
      </c>
    </row>
    <row r="14" spans="1:8" ht="15.75" customHeight="1">
      <c r="A14" s="67">
        <v>45964</v>
      </c>
      <c r="B14" s="67" t="s">
        <v>8</v>
      </c>
      <c r="C14" s="67">
        <v>45968</v>
      </c>
      <c r="D14" s="40">
        <v>2772535</v>
      </c>
      <c r="E14" s="41">
        <v>32.034700000000001</v>
      </c>
      <c r="F14" s="42">
        <v>2.5000000000000001E-3</v>
      </c>
      <c r="G14" s="43">
        <v>88817367.689999998</v>
      </c>
    </row>
    <row r="15" spans="1:8" ht="15.75" customHeight="1">
      <c r="A15" s="67">
        <v>45971</v>
      </c>
      <c r="B15" s="67" t="s">
        <v>8</v>
      </c>
      <c r="C15" s="67">
        <v>45975</v>
      </c>
      <c r="D15" s="40">
        <v>2199940</v>
      </c>
      <c r="E15" s="41">
        <v>34.091799999999999</v>
      </c>
      <c r="F15" s="42">
        <v>2E-3</v>
      </c>
      <c r="G15" s="43">
        <v>74999843.349999994</v>
      </c>
    </row>
    <row r="16" spans="1:8" ht="15.75" customHeight="1">
      <c r="A16" s="67">
        <v>45978</v>
      </c>
      <c r="B16" s="67" t="s">
        <v>8</v>
      </c>
      <c r="C16" s="67">
        <v>45982</v>
      </c>
      <c r="D16" s="40">
        <v>2428196</v>
      </c>
      <c r="E16" s="41">
        <v>31.9849</v>
      </c>
      <c r="F16" s="42">
        <v>2.2000000000000001E-3</v>
      </c>
      <c r="G16" s="43">
        <v>77665591.459999993</v>
      </c>
    </row>
    <row r="17" spans="1:7" ht="15.75" customHeight="1">
      <c r="A17" s="67">
        <v>45985</v>
      </c>
      <c r="B17" s="67" t="s">
        <v>8</v>
      </c>
      <c r="C17" s="67">
        <v>45989</v>
      </c>
      <c r="D17" s="40">
        <v>2429412</v>
      </c>
      <c r="E17" s="41">
        <v>33.153799999999997</v>
      </c>
      <c r="F17" s="42">
        <v>2.2000000000000001E-3</v>
      </c>
      <c r="G17" s="43">
        <v>80544157.060000002</v>
      </c>
    </row>
    <row r="18" spans="1:7" ht="15.75" customHeight="1">
      <c r="A18" s="67">
        <v>45992</v>
      </c>
      <c r="B18" s="67" t="s">
        <v>8</v>
      </c>
      <c r="C18" s="67">
        <v>45996</v>
      </c>
      <c r="D18" s="71">
        <v>2194141</v>
      </c>
      <c r="E18" s="72">
        <v>34.181899999999999</v>
      </c>
      <c r="F18" s="73">
        <v>1.9E-3</v>
      </c>
      <c r="G18" s="74">
        <v>74999895.290000007</v>
      </c>
    </row>
    <row r="19" spans="1:7" ht="17.100000000000001" customHeight="1" thickBot="1">
      <c r="A19" s="11" t="s">
        <v>6</v>
      </c>
      <c r="B19" s="11"/>
      <c r="C19" s="11"/>
      <c r="D19" s="12">
        <f>SUBTOTAL(109,Weekly[Numbers of shares acquired])</f>
        <v>27777964</v>
      </c>
      <c r="E19" s="13">
        <f>SUBTOTAL(109,Weekly[Purchased volume
(in EUR)])/SUBTOTAL(109,Weekly[Numbers of shares acquired])</f>
        <v>31.991795089085723</v>
      </c>
      <c r="F19" s="14">
        <f>SUBTOTAL(109,Weekly[Numbers of shares acquired])/shares</f>
        <v>2.4636858308865514E-2</v>
      </c>
      <c r="G19" s="15">
        <f>SUBTOTAL(9,Weekly[Purchased volume
(in EUR)])</f>
        <v>888666932.27999997</v>
      </c>
    </row>
    <row r="20" spans="1:7" ht="13.5" customHeight="1" thickTop="1"/>
    <row r="21" spans="1:7" ht="12.75" customHeight="1"/>
    <row r="22" spans="1:7" ht="30" customHeight="1">
      <c r="A22" s="68" t="s">
        <v>25</v>
      </c>
      <c r="B22" s="68"/>
      <c r="C22" s="68"/>
      <c r="D22" s="68"/>
      <c r="E22" s="68"/>
      <c r="F22" s="68"/>
      <c r="G22" s="68"/>
    </row>
    <row r="23" spans="1:7" ht="12.75" customHeight="1">
      <c r="A23" s="20"/>
    </row>
    <row r="24" spans="1:7" ht="12.75" customHeight="1"/>
    <row r="25" spans="1:7" ht="12.75" customHeight="1">
      <c r="D25" s="5"/>
    </row>
    <row r="26" spans="1:7" ht="12.75" customHeight="1"/>
    <row r="27" spans="1:7" ht="12.75" customHeight="1"/>
    <row r="28" spans="1:7" ht="12.75" customHeight="1">
      <c r="A28" s="20"/>
      <c r="B28" s="20"/>
      <c r="C28" s="20"/>
      <c r="D28" s="20"/>
      <c r="E28" s="20"/>
      <c r="F28" s="20"/>
      <c r="G28" s="20"/>
    </row>
    <row r="29" spans="1:7" ht="12.75" customHeight="1">
      <c r="A29" s="20"/>
      <c r="B29" s="20"/>
      <c r="C29" s="20"/>
      <c r="D29" s="20"/>
      <c r="E29" s="20"/>
      <c r="F29" s="20"/>
      <c r="G29" s="20"/>
    </row>
    <row r="30" spans="1:7" ht="12.75" customHeight="1">
      <c r="A30" s="20"/>
      <c r="B30" s="20"/>
      <c r="C30" s="20"/>
      <c r="D30" s="20"/>
      <c r="E30" s="20"/>
      <c r="F30" s="20"/>
      <c r="G30" s="20"/>
    </row>
  </sheetData>
  <mergeCells count="1">
    <mergeCell ref="A22:G22"/>
  </mergeCells>
  <pageMargins left="0.78740157480314965" right="0.70866141732283472" top="0.55118110236220474" bottom="0.78740157480314965" header="0.19685039370078741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 xml:space="preserve">&amp;C 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0"/>
  <sheetViews>
    <sheetView showGridLines="0" view="pageLayout" zoomScaleNormal="100" workbookViewId="0">
      <selection activeCell="A8" sqref="A8:E12"/>
    </sheetView>
  </sheetViews>
  <sheetFormatPr defaultColWidth="10.5703125" defaultRowHeight="12.75"/>
  <cols>
    <col min="1" max="1" width="11.28515625" style="2" customWidth="1"/>
    <col min="2" max="2" width="15.42578125" style="2" customWidth="1"/>
    <col min="3" max="3" width="13.7109375" style="2" customWidth="1"/>
    <col min="4" max="4" width="16.28515625" style="2" customWidth="1"/>
    <col min="5" max="5" width="17.7109375" style="2" customWidth="1"/>
    <col min="6" max="6" width="9.85546875" style="2" customWidth="1"/>
    <col min="7" max="7" width="7.7109375" customWidth="1"/>
  </cols>
  <sheetData>
    <row r="1" spans="1:7" ht="24.75" customHeight="1"/>
    <row r="2" spans="1:7" ht="20.25" customHeight="1">
      <c r="A2" s="1" t="s">
        <v>24</v>
      </c>
    </row>
    <row r="3" spans="1:7">
      <c r="A3" t="s">
        <v>0</v>
      </c>
    </row>
    <row r="4" spans="1:7">
      <c r="A4" t="s">
        <v>1</v>
      </c>
    </row>
    <row r="5" spans="1:7">
      <c r="A5" s="3" t="s">
        <v>7</v>
      </c>
      <c r="B5" s="3">
        <f>A8</f>
        <v>45992</v>
      </c>
      <c r="C5" s="4" t="s">
        <v>8</v>
      </c>
      <c r="D5" s="3">
        <f>MAX(Daily[Date])</f>
        <v>45996</v>
      </c>
    </row>
    <row r="6" spans="1:7">
      <c r="A6" s="3"/>
      <c r="C6" s="3"/>
    </row>
    <row r="7" spans="1:7" ht="33" customHeight="1">
      <c r="A7" s="33" t="s">
        <v>2</v>
      </c>
      <c r="B7" s="33" t="s">
        <v>3</v>
      </c>
      <c r="C7" s="33" t="s">
        <v>4</v>
      </c>
      <c r="D7" s="7" t="s">
        <v>22</v>
      </c>
      <c r="E7" s="33" t="s">
        <v>5</v>
      </c>
      <c r="F7" s="34" t="s">
        <v>11</v>
      </c>
    </row>
    <row r="8" spans="1:7" ht="15.6" customHeight="1">
      <c r="A8" s="44">
        <v>45992</v>
      </c>
      <c r="B8" s="40">
        <v>443515</v>
      </c>
      <c r="C8" s="41">
        <v>33.820700000000002</v>
      </c>
      <c r="D8" s="42">
        <v>4.0000000000000002E-4</v>
      </c>
      <c r="E8" s="43">
        <v>14999987.76</v>
      </c>
      <c r="F8" s="36" t="s">
        <v>23</v>
      </c>
    </row>
    <row r="9" spans="1:7" ht="15.6" customHeight="1">
      <c r="A9" s="45">
        <v>45993</v>
      </c>
      <c r="B9" s="46">
        <v>434243</v>
      </c>
      <c r="C9" s="47">
        <v>34.5428</v>
      </c>
      <c r="D9" s="48">
        <v>4.0000000000000002E-4</v>
      </c>
      <c r="E9" s="49">
        <v>14999969.1</v>
      </c>
      <c r="F9" s="38" t="s">
        <v>23</v>
      </c>
    </row>
    <row r="10" spans="1:7" ht="15.6" customHeight="1">
      <c r="A10" s="45">
        <v>45994</v>
      </c>
      <c r="B10" s="46">
        <v>440564</v>
      </c>
      <c r="C10" s="47">
        <v>34.047199999999997</v>
      </c>
      <c r="D10" s="48">
        <v>4.0000000000000002E-4</v>
      </c>
      <c r="E10" s="49">
        <v>14999970.619999999</v>
      </c>
      <c r="F10" s="38" t="s">
        <v>23</v>
      </c>
    </row>
    <row r="11" spans="1:7" ht="15.6" customHeight="1">
      <c r="A11" s="45">
        <v>45995</v>
      </c>
      <c r="B11" s="46">
        <v>440134</v>
      </c>
      <c r="C11" s="47">
        <v>34.080500000000001</v>
      </c>
      <c r="D11" s="48">
        <v>4.0000000000000002E-4</v>
      </c>
      <c r="E11" s="49">
        <v>14999986.789999999</v>
      </c>
      <c r="F11" s="38" t="s">
        <v>23</v>
      </c>
    </row>
    <row r="12" spans="1:7" ht="15.6" customHeight="1">
      <c r="A12" s="58">
        <v>45996</v>
      </c>
      <c r="B12" s="59">
        <v>435685</v>
      </c>
      <c r="C12" s="60">
        <v>34.4285</v>
      </c>
      <c r="D12" s="61">
        <v>4.0000000000000002E-4</v>
      </c>
      <c r="E12" s="62">
        <v>14999981.02</v>
      </c>
      <c r="F12" s="38" t="s">
        <v>23</v>
      </c>
    </row>
    <row r="13" spans="1:7" ht="17.100000000000001" customHeight="1" thickBot="1">
      <c r="A13" s="11" t="s">
        <v>6</v>
      </c>
      <c r="B13" s="16">
        <f>SUBTOTAL(109,Daily[Numbers of shares acquired])</f>
        <v>2194141</v>
      </c>
      <c r="C13" s="17">
        <f>ROUND(E13/B13,4)</f>
        <v>34.181899999999999</v>
      </c>
      <c r="D13" s="19">
        <f>SUBTOTAL(109,Daily[Numbers of shares acquired])/shares</f>
        <v>1.9460296271775889E-3</v>
      </c>
      <c r="E13" s="16">
        <f>SUBTOTAL(109,Daily[Purchased volume
(in EUR)])</f>
        <v>74999895.289999992</v>
      </c>
      <c r="F13" s="18"/>
    </row>
    <row r="14" spans="1:7" ht="13.5" customHeight="1" thickTop="1"/>
    <row r="15" spans="1:7" ht="11.1" customHeight="1">
      <c r="A15" s="69"/>
      <c r="B15" s="69"/>
      <c r="C15" s="69"/>
      <c r="D15" s="69"/>
      <c r="E15" s="69"/>
      <c r="F15" s="69"/>
    </row>
    <row r="16" spans="1:7" ht="33" customHeight="1">
      <c r="A16" s="70" t="s">
        <v>25</v>
      </c>
      <c r="B16" s="70"/>
      <c r="C16" s="70"/>
      <c r="D16" s="70"/>
      <c r="E16" s="70"/>
      <c r="F16" s="70"/>
      <c r="G16" s="23"/>
    </row>
    <row r="17" spans="1:1" ht="12.75" customHeight="1">
      <c r="A17" s="21"/>
    </row>
    <row r="18" spans="1:1" ht="12.75" customHeight="1">
      <c r="A18" s="21"/>
    </row>
    <row r="19" spans="1:1" ht="12.75" customHeight="1">
      <c r="A19" s="21"/>
    </row>
    <row r="20" spans="1:1" ht="12.75" customHeight="1">
      <c r="A20" s="21"/>
    </row>
  </sheetData>
  <mergeCells count="2">
    <mergeCell ref="A15:F15"/>
    <mergeCell ref="A16:F16"/>
  </mergeCells>
  <hyperlinks>
    <hyperlink ref="F8" location="'Details 24 Nov 2025'!A1" tooltip="details" display="details" xr:uid="{0EF37549-3CF1-41AB-8ACC-CF712A4A5348}"/>
    <hyperlink ref="F9" location="'Details 25 Nov 2025'!A1" display="details" xr:uid="{9E45964F-006C-48F6-9039-C10C87C67F3E}"/>
    <hyperlink ref="F10" location="'Details 26 Nov 2025'!A1" display="details" xr:uid="{37D8A7C6-ABFE-4A95-8DDF-DF96A6CE4D74}"/>
    <hyperlink ref="F11" location="'Details 27 Nov 2025'!A1" display="details" xr:uid="{916F00C5-34DD-442E-9148-9494B667768B}"/>
    <hyperlink ref="F12" location="'Details 28 Nov 2025'!A1" display="details" xr:uid="{29D361D6-0571-4767-9DAC-4400430DE02F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 codeName="Sheet1">
    <outlinePr summaryBelow="0"/>
  </sheetPr>
  <dimension ref="A1:F10"/>
  <sheetViews>
    <sheetView workbookViewId="0">
      <selection activeCell="C1" sqref="C1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45992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45992</v>
      </c>
      <c r="B5" s="51">
        <v>291092</v>
      </c>
      <c r="C5" s="52">
        <v>33.838628999999997</v>
      </c>
      <c r="D5" s="53" t="s">
        <v>19</v>
      </c>
      <c r="E5" s="53" t="s">
        <v>20</v>
      </c>
      <c r="F5" s="28"/>
    </row>
    <row r="6" spans="1:6" ht="20.100000000000001" customHeight="1">
      <c r="A6" s="54">
        <v>45992</v>
      </c>
      <c r="B6" s="55">
        <v>122423</v>
      </c>
      <c r="C6" s="56">
        <v>33.797576999999997</v>
      </c>
      <c r="D6" s="57" t="s">
        <v>19</v>
      </c>
      <c r="E6" s="57" t="s">
        <v>21</v>
      </c>
      <c r="F6" s="28"/>
    </row>
    <row r="7" spans="1:6" ht="20.100000000000001" customHeight="1">
      <c r="A7" s="54">
        <v>45992</v>
      </c>
      <c r="B7" s="55">
        <v>15000</v>
      </c>
      <c r="C7" s="56">
        <v>33.744672000000001</v>
      </c>
      <c r="D7" s="57" t="s">
        <v>19</v>
      </c>
      <c r="E7" s="57" t="s">
        <v>27</v>
      </c>
      <c r="F7" s="28"/>
    </row>
    <row r="8" spans="1:6" ht="20.100000000000001" customHeight="1">
      <c r="A8" s="63">
        <v>45992</v>
      </c>
      <c r="B8" s="64">
        <v>15000</v>
      </c>
      <c r="C8" s="65">
        <v>33.736294999999998</v>
      </c>
      <c r="D8" s="57" t="s">
        <v>19</v>
      </c>
      <c r="E8" s="57" t="s">
        <v>28</v>
      </c>
      <c r="F8" s="28"/>
    </row>
    <row r="9" spans="1:6" ht="21.6" customHeight="1" thickBot="1">
      <c r="A9" s="31"/>
      <c r="B9" s="31">
        <f>SUM(B5:B8)</f>
        <v>443515</v>
      </c>
      <c r="C9" s="32">
        <f>SUMPRODUCT(B5:B8,C5:C8)/B9</f>
        <v>33.820658753230447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86BA-5A83-4802-BFFD-B4687B34E104}">
  <sheetPr codeName="Sheet2">
    <outlinePr summaryBelow="0"/>
  </sheetPr>
  <dimension ref="A1:F10"/>
  <sheetViews>
    <sheetView workbookViewId="0">
      <selection activeCell="C1" sqref="C1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45993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45993</v>
      </c>
      <c r="B5" s="51">
        <v>233946</v>
      </c>
      <c r="C5" s="52">
        <v>34.549053999999998</v>
      </c>
      <c r="D5" s="53" t="s">
        <v>19</v>
      </c>
      <c r="E5" s="53" t="s">
        <v>20</v>
      </c>
      <c r="F5" s="28"/>
    </row>
    <row r="6" spans="1:6" ht="20.100000000000001" customHeight="1">
      <c r="A6" s="54">
        <v>45993</v>
      </c>
      <c r="B6" s="55">
        <v>161695</v>
      </c>
      <c r="C6" s="56">
        <v>34.533909000000001</v>
      </c>
      <c r="D6" s="57" t="s">
        <v>19</v>
      </c>
      <c r="E6" s="57" t="s">
        <v>21</v>
      </c>
      <c r="F6" s="28"/>
    </row>
    <row r="7" spans="1:6" ht="20.100000000000001" customHeight="1">
      <c r="A7" s="54">
        <v>45993</v>
      </c>
      <c r="B7" s="55">
        <v>19353</v>
      </c>
      <c r="C7" s="56">
        <v>34.538102000000002</v>
      </c>
      <c r="D7" s="57" t="s">
        <v>19</v>
      </c>
      <c r="E7" s="57" t="s">
        <v>27</v>
      </c>
      <c r="F7" s="28"/>
    </row>
    <row r="8" spans="1:6" ht="20.100000000000001" customHeight="1">
      <c r="A8" s="63">
        <v>45993</v>
      </c>
      <c r="B8" s="64">
        <v>19249</v>
      </c>
      <c r="C8" s="65">
        <v>34.546596999999998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434243</v>
      </c>
      <c r="C9" s="32">
        <f>SUMPRODUCT(B5:B8,C5:C8)/B9</f>
        <v>34.542817584849956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7D88-A408-4DF9-9A22-BEBACE6CFFA4}">
  <sheetPr>
    <outlinePr summaryBelow="0"/>
  </sheetPr>
  <dimension ref="A1:F10"/>
  <sheetViews>
    <sheetView workbookViewId="0">
      <selection activeCell="C1" sqref="C1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45994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45994</v>
      </c>
      <c r="B5" s="51">
        <v>265564</v>
      </c>
      <c r="C5" s="52">
        <v>34.047891</v>
      </c>
      <c r="D5" s="53" t="s">
        <v>19</v>
      </c>
      <c r="E5" s="53" t="s">
        <v>20</v>
      </c>
      <c r="F5" s="28"/>
    </row>
    <row r="6" spans="1:6" ht="20.100000000000001" customHeight="1">
      <c r="A6" s="54">
        <v>45994</v>
      </c>
      <c r="B6" s="55">
        <v>135000</v>
      </c>
      <c r="C6" s="56">
        <v>34.041677999999997</v>
      </c>
      <c r="D6" s="57" t="s">
        <v>19</v>
      </c>
      <c r="E6" s="57" t="s">
        <v>21</v>
      </c>
      <c r="F6" s="28"/>
    </row>
    <row r="7" spans="1:6" ht="20.100000000000001" customHeight="1">
      <c r="A7" s="54">
        <v>45994</v>
      </c>
      <c r="B7" s="55">
        <v>20000</v>
      </c>
      <c r="C7" s="56">
        <v>34.061017999999997</v>
      </c>
      <c r="D7" s="57" t="s">
        <v>19</v>
      </c>
      <c r="E7" s="57" t="s">
        <v>27</v>
      </c>
      <c r="F7" s="28"/>
    </row>
    <row r="8" spans="1:6" ht="20.100000000000001" customHeight="1">
      <c r="A8" s="63">
        <v>45994</v>
      </c>
      <c r="B8" s="64">
        <v>20000</v>
      </c>
      <c r="C8" s="65">
        <v>34.060831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440564</v>
      </c>
      <c r="C9" s="32">
        <f>SUMPRODUCT(B5:B8,C5:C8)/B9</f>
        <v>34.04717052578966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B7C1-F9C6-44D7-9564-6F314CA77140}">
  <sheetPr>
    <outlinePr summaryBelow="0"/>
  </sheetPr>
  <dimension ref="A1:F10"/>
  <sheetViews>
    <sheetView workbookViewId="0">
      <selection activeCell="C1" sqref="C1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45995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45995</v>
      </c>
      <c r="B5" s="51">
        <v>232397</v>
      </c>
      <c r="C5" s="52">
        <v>34.091746999999998</v>
      </c>
      <c r="D5" s="53" t="s">
        <v>19</v>
      </c>
      <c r="E5" s="53" t="s">
        <v>20</v>
      </c>
      <c r="F5" s="28"/>
    </row>
    <row r="6" spans="1:6" ht="20.100000000000001" customHeight="1">
      <c r="A6" s="54">
        <v>45995</v>
      </c>
      <c r="B6" s="55">
        <v>161186</v>
      </c>
      <c r="C6" s="56">
        <v>34.071630999999996</v>
      </c>
      <c r="D6" s="57" t="s">
        <v>19</v>
      </c>
      <c r="E6" s="57" t="s">
        <v>21</v>
      </c>
      <c r="F6" s="28"/>
    </row>
    <row r="7" spans="1:6" ht="20.100000000000001" customHeight="1">
      <c r="A7" s="54">
        <v>45995</v>
      </c>
      <c r="B7" s="55">
        <v>24353</v>
      </c>
      <c r="C7" s="56">
        <v>34.056323999999996</v>
      </c>
      <c r="D7" s="57" t="s">
        <v>19</v>
      </c>
      <c r="E7" s="57" t="s">
        <v>27</v>
      </c>
      <c r="F7" s="28"/>
    </row>
    <row r="8" spans="1:6" ht="20.100000000000001" customHeight="1">
      <c r="A8" s="63">
        <v>45995</v>
      </c>
      <c r="B8" s="64">
        <v>22198</v>
      </c>
      <c r="C8" s="65">
        <v>34.053401000000001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440134</v>
      </c>
      <c r="C9" s="32">
        <f>SUMPRODUCT(B5:B8,C5:C8)/B9</f>
        <v>34.080486160339802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5DB0-5F2B-4159-9D4F-00CA320CC461}">
  <sheetPr>
    <outlinePr summaryBelow="0"/>
  </sheetPr>
  <dimension ref="A1:F10"/>
  <sheetViews>
    <sheetView workbookViewId="0"/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45996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45996</v>
      </c>
      <c r="B5" s="51">
        <v>250359</v>
      </c>
      <c r="C5" s="52">
        <v>34.447895000000003</v>
      </c>
      <c r="D5" s="53" t="s">
        <v>19</v>
      </c>
      <c r="E5" s="53" t="s">
        <v>20</v>
      </c>
      <c r="F5" s="28"/>
    </row>
    <row r="6" spans="1:6" ht="20.100000000000001" customHeight="1">
      <c r="A6" s="54">
        <v>45996</v>
      </c>
      <c r="B6" s="55">
        <v>151452</v>
      </c>
      <c r="C6" s="56">
        <v>34.399031000000001</v>
      </c>
      <c r="D6" s="57" t="s">
        <v>19</v>
      </c>
      <c r="E6" s="57" t="s">
        <v>21</v>
      </c>
      <c r="F6" s="28"/>
    </row>
    <row r="7" spans="1:6" ht="20.100000000000001" customHeight="1">
      <c r="A7" s="54">
        <v>45996</v>
      </c>
      <c r="B7" s="55">
        <v>19250</v>
      </c>
      <c r="C7" s="56">
        <v>34.413708</v>
      </c>
      <c r="D7" s="57" t="s">
        <v>19</v>
      </c>
      <c r="E7" s="57" t="s">
        <v>27</v>
      </c>
      <c r="F7" s="28"/>
    </row>
    <row r="8" spans="1:6" ht="20.100000000000001" customHeight="1">
      <c r="A8" s="63">
        <v>45996</v>
      </c>
      <c r="B8" s="64">
        <v>14624</v>
      </c>
      <c r="C8" s="65">
        <v>34.421647999999998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435685</v>
      </c>
      <c r="C9" s="32">
        <f>SUMPRODUCT(B5:B8,C5:C8)/B9</f>
        <v>34.42851749926897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Weekly totals</vt:lpstr>
      <vt:lpstr>Daily totals</vt:lpstr>
      <vt:lpstr>Details 01 Dec 2025</vt:lpstr>
      <vt:lpstr>Details 02 Dec 2025</vt:lpstr>
      <vt:lpstr>Details 03 Dec 2025</vt:lpstr>
      <vt:lpstr>Details 04 Dec 2025</vt:lpstr>
      <vt:lpstr>Details 05 Dec 2025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MAZEIN Jeremy GlbaIbdEcmCbk</cp:lastModifiedBy>
  <cp:lastPrinted>2024-10-25T14:31:09Z</cp:lastPrinted>
  <dcterms:created xsi:type="dcterms:W3CDTF">2022-03-16T09:35:15Z</dcterms:created>
  <dcterms:modified xsi:type="dcterms:W3CDTF">2025-12-08T08:13:52Z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  <property fmtid="{D5CDD505-2E9C-101B-9397-08002B2CF9AE}" pid="26" name="MSIP_Label_1aaa69c8-0478-4e13-9e4c-38511e3b6774_Enabled">
    <vt:lpwstr>true</vt:lpwstr>
  </property>
  <property fmtid="{D5CDD505-2E9C-101B-9397-08002B2CF9AE}" pid="27" name="MSIP_Label_1aaa69c8-0478-4e13-9e4c-38511e3b6774_SetDate">
    <vt:lpwstr>2025-09-29T06:37:56Z</vt:lpwstr>
  </property>
  <property fmtid="{D5CDD505-2E9C-101B-9397-08002B2CF9AE}" pid="28" name="MSIP_Label_1aaa69c8-0478-4e13-9e4c-38511e3b6774_Method">
    <vt:lpwstr>Privileged</vt:lpwstr>
  </property>
  <property fmtid="{D5CDD505-2E9C-101B-9397-08002B2CF9AE}" pid="29" name="MSIP_Label_1aaa69c8-0478-4e13-9e4c-38511e3b6774_Name">
    <vt:lpwstr>1aaa69c8-0478-4e13-9e4c-38511e3b6774</vt:lpwstr>
  </property>
  <property fmtid="{D5CDD505-2E9C-101B-9397-08002B2CF9AE}" pid="30" name="MSIP_Label_1aaa69c8-0478-4e13-9e4c-38511e3b6774_SiteId">
    <vt:lpwstr>c9a7d621-4bc4-4407-b730-f428e656aa9e</vt:lpwstr>
  </property>
  <property fmtid="{D5CDD505-2E9C-101B-9397-08002B2CF9AE}" pid="31" name="MSIP_Label_1aaa69c8-0478-4e13-9e4c-38511e3b6774_ActionId">
    <vt:lpwstr>e44a6d82-3189-4e42-9047-2d1193d30137</vt:lpwstr>
  </property>
  <property fmtid="{D5CDD505-2E9C-101B-9397-08002B2CF9AE}" pid="32" name="MSIP_Label_1aaa69c8-0478-4e13-9e4c-38511e3b6774_ContentBits">
    <vt:lpwstr>0</vt:lpwstr>
  </property>
</Properties>
</file>