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Weekly\"/>
    </mc:Choice>
  </mc:AlternateContent>
  <xr:revisionPtr revIDLastSave="0" documentId="13_ncr:1_{AFFD692F-F72D-4CC0-B219-07F973A3A1C2}" xr6:coauthVersionLast="47" xr6:coauthVersionMax="47" xr10:uidLastSave="{00000000-0000-0000-0000-000000000000}"/>
  <bookViews>
    <workbookView xWindow="-25005" yWindow="3015" windowWidth="22350" windowHeight="12030" tabRatio="796" xr2:uid="{00000000-000D-0000-FFFF-FFFF00000000}"/>
  </bookViews>
  <sheets>
    <sheet name="Weekly totals" sheetId="2" r:id="rId1"/>
    <sheet name="Daily totals" sheetId="3" r:id="rId2"/>
    <sheet name="Details 24 Nov 2025" sheetId="4" r:id="rId3"/>
    <sheet name="Details 25 Nov 2025" sheetId="5" r:id="rId4"/>
    <sheet name="Details 26 Nov 2025" sheetId="7" r:id="rId5"/>
    <sheet name="Details 27 Nov 2025" sheetId="8" r:id="rId6"/>
    <sheet name="Details 28 Nov 2025" sheetId="9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B13" i="3"/>
  <c r="B9" i="9"/>
  <c r="C9" i="9" s="1"/>
  <c r="B1" i="9"/>
  <c r="B9" i="8"/>
  <c r="C9" i="8" s="1"/>
  <c r="B1" i="8"/>
  <c r="B9" i="7"/>
  <c r="C9" i="7" s="1"/>
  <c r="B1" i="7"/>
  <c r="E5" i="2" l="1"/>
  <c r="B9" i="5"/>
  <c r="C9" i="5" s="1"/>
  <c r="B9" i="4"/>
  <c r="C9" i="4" s="1"/>
  <c r="C5" i="2"/>
  <c r="B1" i="4" l="1"/>
  <c r="B1" i="5" l="1"/>
  <c r="C13" i="3"/>
  <c r="D13" i="3"/>
  <c r="F18" i="2"/>
  <c r="D18" i="2"/>
  <c r="B5" i="3" l="1"/>
  <c r="D5" i="3" l="1"/>
  <c r="G18" i="2" l="1"/>
  <c r="E18" i="2"/>
</calcChain>
</file>

<file path=xl/sharedStrings.xml><?xml version="1.0" encoding="utf-8"?>
<sst xmlns="http://schemas.openxmlformats.org/spreadsheetml/2006/main" count="127" uniqueCount="29">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</sst>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24225-F6CC-43EF-9BA7-FC70F6C3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92A29-05BC-4E52-8C61-E15746A6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DBCA-EAD3-4EB7-B37A-6C22DB9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3F90B-9B5C-4D0C-A44B-8C85AF74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7" totalsRowShown="0" headerRowDxfId="17">
  <autoFilter ref="A7:G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4"/>
    <tableColumn id="2" xr3:uid="{00000000-0010-0000-0100-000002000000}" name="Numbers of shares acquired" dataDxfId="3"/>
    <tableColumn id="3" xr3:uid="{00000000-0010-0000-0100-000003000000}" name="Average price _x000a_(in EUR)" dataDxfId="2"/>
    <tableColumn id="4" xr3:uid="{00000000-0010-0000-0100-000004000000}" name="Percentage of share capital (1)" dataDxfId="1"/>
    <tableColumn id="5" xr3:uid="{00000000-0010-0000-0100-000005000000}" name="Purchased volume_x000a_(in EUR)" dataDxfId="0"/>
    <tableColumn id="7" xr3:uid="{00000000-0010-0000-0100-000007000000}" name="Details" dataDxfId="5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9"/>
  <sheetViews>
    <sheetView showGridLines="0" tabSelected="1" view="pageLayout" zoomScaleNormal="100" workbookViewId="0">
      <selection activeCell="G18" sqref="G18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45989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5">
        <v>45925</v>
      </c>
      <c r="B8" s="35" t="s">
        <v>8</v>
      </c>
      <c r="C8" s="35">
        <v>45926</v>
      </c>
      <c r="D8" s="40">
        <v>912937</v>
      </c>
      <c r="E8" s="41">
        <v>32.860900000000001</v>
      </c>
      <c r="F8" s="42">
        <v>8.0000000000000004E-4</v>
      </c>
      <c r="G8" s="43">
        <v>29999959.82</v>
      </c>
    </row>
    <row r="9" spans="1:8" ht="15.75" customHeight="1">
      <c r="A9" s="39">
        <v>45929</v>
      </c>
      <c r="B9" s="35" t="s">
        <v>8</v>
      </c>
      <c r="C9" s="39">
        <v>45933</v>
      </c>
      <c r="D9" s="40">
        <v>2769551</v>
      </c>
      <c r="E9" s="41">
        <v>32.366399999999999</v>
      </c>
      <c r="F9" s="42">
        <v>2.5000000000000001E-3</v>
      </c>
      <c r="G9" s="43">
        <v>89640504.960000008</v>
      </c>
    </row>
    <row r="10" spans="1:8" ht="15.75" customHeight="1">
      <c r="A10" s="37">
        <v>45936</v>
      </c>
      <c r="B10" s="35" t="s">
        <v>8</v>
      </c>
      <c r="C10" s="37">
        <v>45940</v>
      </c>
      <c r="D10" s="40">
        <v>2840932</v>
      </c>
      <c r="E10" s="41">
        <v>31.6797</v>
      </c>
      <c r="F10" s="42">
        <v>2.5000000000000001E-3</v>
      </c>
      <c r="G10" s="43">
        <v>89999923.890000001</v>
      </c>
    </row>
    <row r="11" spans="1:8" ht="15.75" customHeight="1">
      <c r="A11" s="37">
        <v>45943</v>
      </c>
      <c r="B11" s="37" t="s">
        <v>8</v>
      </c>
      <c r="C11" s="37">
        <v>45947</v>
      </c>
      <c r="D11" s="40">
        <v>3018969</v>
      </c>
      <c r="E11" s="41">
        <v>30.805199999999999</v>
      </c>
      <c r="F11" s="42">
        <v>2.7000000000000001E-3</v>
      </c>
      <c r="G11" s="43">
        <v>92999947.640000001</v>
      </c>
    </row>
    <row r="12" spans="1:8" ht="15.75" customHeight="1">
      <c r="A12" s="67">
        <v>45950</v>
      </c>
      <c r="B12" s="67" t="s">
        <v>8</v>
      </c>
      <c r="C12" s="67">
        <v>45954</v>
      </c>
      <c r="D12" s="40">
        <v>3297778</v>
      </c>
      <c r="E12" s="41">
        <v>30.020199999999999</v>
      </c>
      <c r="F12" s="42">
        <v>2.8999999999999998E-3</v>
      </c>
      <c r="G12" s="43">
        <v>98999880.409999996</v>
      </c>
    </row>
    <row r="13" spans="1:8" ht="15.75" customHeight="1">
      <c r="A13" s="67">
        <v>45957</v>
      </c>
      <c r="B13" s="67" t="s">
        <v>8</v>
      </c>
      <c r="C13" s="67">
        <v>45961</v>
      </c>
      <c r="D13" s="40">
        <v>2913573</v>
      </c>
      <c r="E13" s="41">
        <v>30.889900000000001</v>
      </c>
      <c r="F13" s="42">
        <v>2.5999999999999999E-3</v>
      </c>
      <c r="G13" s="43">
        <v>89999860.709999993</v>
      </c>
    </row>
    <row r="14" spans="1:8" ht="15.75" customHeight="1">
      <c r="A14" s="67">
        <v>45964</v>
      </c>
      <c r="B14" s="67" t="s">
        <v>8</v>
      </c>
      <c r="C14" s="67">
        <v>45968</v>
      </c>
      <c r="D14" s="40">
        <v>2772535</v>
      </c>
      <c r="E14" s="41">
        <v>32.034700000000001</v>
      </c>
      <c r="F14" s="42">
        <v>2.5000000000000001E-3</v>
      </c>
      <c r="G14" s="43">
        <v>88817367.689999998</v>
      </c>
    </row>
    <row r="15" spans="1:8" ht="15.75" customHeight="1">
      <c r="A15" s="67">
        <v>45971</v>
      </c>
      <c r="B15" s="67" t="s">
        <v>8</v>
      </c>
      <c r="C15" s="67">
        <v>45975</v>
      </c>
      <c r="D15" s="40">
        <v>2199940</v>
      </c>
      <c r="E15" s="41">
        <v>34.091799999999999</v>
      </c>
      <c r="F15" s="42">
        <v>2E-3</v>
      </c>
      <c r="G15" s="43">
        <v>74999843.349999994</v>
      </c>
    </row>
    <row r="16" spans="1:8" ht="15.75" customHeight="1">
      <c r="A16" s="67">
        <v>45978</v>
      </c>
      <c r="B16" s="67" t="s">
        <v>8</v>
      </c>
      <c r="C16" s="67">
        <v>45982</v>
      </c>
      <c r="D16" s="40">
        <v>2428196</v>
      </c>
      <c r="E16" s="41">
        <v>31.9849</v>
      </c>
      <c r="F16" s="42">
        <v>2.2000000000000001E-3</v>
      </c>
      <c r="G16" s="43">
        <v>77665591.459999993</v>
      </c>
    </row>
    <row r="17" spans="1:7" ht="15.75" customHeight="1">
      <c r="A17" s="67">
        <v>45985</v>
      </c>
      <c r="B17" s="67" t="s">
        <v>8</v>
      </c>
      <c r="C17" s="67">
        <v>45989</v>
      </c>
      <c r="D17" s="40">
        <v>2429412</v>
      </c>
      <c r="E17" s="41">
        <v>33.153799999999997</v>
      </c>
      <c r="F17" s="42">
        <v>2.2000000000000001E-3</v>
      </c>
      <c r="G17" s="43">
        <v>80544157.060000002</v>
      </c>
    </row>
    <row r="18" spans="1:7" ht="17.100000000000001" customHeight="1" thickBot="1">
      <c r="A18" s="11" t="s">
        <v>6</v>
      </c>
      <c r="B18" s="11"/>
      <c r="C18" s="11"/>
      <c r="D18" s="12">
        <f>SUBTOTAL(109,Weekly[Numbers of shares acquired])</f>
        <v>25583823</v>
      </c>
      <c r="E18" s="13">
        <f>SUBTOTAL(109,Weekly[Purchased volume
(in EUR)])/SUBTOTAL(109,Weekly[Numbers of shares acquired])</f>
        <v>31.803966005784201</v>
      </c>
      <c r="F18" s="14">
        <f>SUBTOTAL(109,Weekly[Numbers of shares acquired])/shares</f>
        <v>2.2690828681687925E-2</v>
      </c>
      <c r="G18" s="15">
        <f>SUBTOTAL(9,Weekly[Purchased volume
(in EUR)])</f>
        <v>813667036.99000001</v>
      </c>
    </row>
    <row r="19" spans="1:7" ht="13.5" customHeight="1" thickTop="1"/>
    <row r="20" spans="1:7" ht="12.75" customHeight="1"/>
    <row r="21" spans="1:7" ht="30" customHeight="1">
      <c r="A21" s="68" t="s">
        <v>25</v>
      </c>
      <c r="B21" s="68"/>
      <c r="C21" s="68"/>
      <c r="D21" s="68"/>
      <c r="E21" s="68"/>
      <c r="F21" s="68"/>
      <c r="G21" s="68"/>
    </row>
    <row r="22" spans="1:7" ht="12.75" customHeight="1">
      <c r="A22" s="20"/>
    </row>
    <row r="23" spans="1:7" ht="12.75" customHeight="1"/>
    <row r="24" spans="1:7" ht="12.75" customHeight="1">
      <c r="D24" s="5"/>
    </row>
    <row r="25" spans="1:7" ht="12.75" customHeight="1"/>
    <row r="26" spans="1:7" ht="12.75" customHeight="1"/>
    <row r="27" spans="1:7" ht="12.75" customHeight="1">
      <c r="A27" s="20"/>
      <c r="B27" s="20"/>
      <c r="C27" s="20"/>
      <c r="D27" s="20"/>
      <c r="E27" s="20"/>
      <c r="F27" s="20"/>
      <c r="G27" s="20"/>
    </row>
    <row r="28" spans="1:7" ht="12.75" customHeight="1">
      <c r="A28" s="20"/>
      <c r="B28" s="20"/>
      <c r="C28" s="20"/>
      <c r="D28" s="20"/>
      <c r="E28" s="20"/>
      <c r="F28" s="20"/>
      <c r="G28" s="20"/>
    </row>
    <row r="29" spans="1:7" ht="12.75" customHeight="1">
      <c r="A29" s="20"/>
      <c r="B29" s="20"/>
      <c r="C29" s="20"/>
      <c r="D29" s="20"/>
      <c r="E29" s="20"/>
      <c r="F29" s="20"/>
      <c r="G29" s="20"/>
    </row>
  </sheetData>
  <mergeCells count="1">
    <mergeCell ref="A21:G21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A25" sqref="A25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45985</v>
      </c>
      <c r="C5" s="4" t="s">
        <v>8</v>
      </c>
      <c r="D5" s="3">
        <f>MAX(Daily[Date])</f>
        <v>45989</v>
      </c>
    </row>
    <row r="6" spans="1:7">
      <c r="A6" s="3"/>
      <c r="C6" s="3"/>
    </row>
    <row r="7" spans="1:7" ht="33" customHeight="1">
      <c r="A7" s="33" t="s">
        <v>2</v>
      </c>
      <c r="B7" s="33" t="s">
        <v>3</v>
      </c>
      <c r="C7" s="33" t="s">
        <v>4</v>
      </c>
      <c r="D7" s="7" t="s">
        <v>22</v>
      </c>
      <c r="E7" s="33" t="s">
        <v>5</v>
      </c>
      <c r="F7" s="34" t="s">
        <v>11</v>
      </c>
    </row>
    <row r="8" spans="1:7" ht="15.6" customHeight="1">
      <c r="A8" s="44">
        <v>45985</v>
      </c>
      <c r="B8" s="40">
        <v>562786</v>
      </c>
      <c r="C8" s="41">
        <v>31.983699999999999</v>
      </c>
      <c r="D8" s="42">
        <v>5.0000000000000001E-4</v>
      </c>
      <c r="E8" s="43">
        <v>17999978.59</v>
      </c>
      <c r="F8" s="36" t="s">
        <v>23</v>
      </c>
    </row>
    <row r="9" spans="1:7" ht="15.6" customHeight="1">
      <c r="A9" s="45">
        <v>45986</v>
      </c>
      <c r="B9" s="46">
        <v>540960</v>
      </c>
      <c r="C9" s="47">
        <v>32.431699999999999</v>
      </c>
      <c r="D9" s="48">
        <v>5.0000000000000001E-4</v>
      </c>
      <c r="E9" s="49">
        <v>17544252.43</v>
      </c>
      <c r="F9" s="38" t="s">
        <v>23</v>
      </c>
    </row>
    <row r="10" spans="1:7" ht="15.6" customHeight="1">
      <c r="A10" s="45">
        <v>45987</v>
      </c>
      <c r="B10" s="46">
        <v>443811</v>
      </c>
      <c r="C10" s="47">
        <v>33.798099999999998</v>
      </c>
      <c r="D10" s="48">
        <v>4.0000000000000002E-4</v>
      </c>
      <c r="E10" s="49">
        <v>14999968.560000001</v>
      </c>
      <c r="F10" s="38" t="s">
        <v>23</v>
      </c>
    </row>
    <row r="11" spans="1:7" ht="15.6" customHeight="1">
      <c r="A11" s="45">
        <v>45988</v>
      </c>
      <c r="B11" s="46">
        <v>440911</v>
      </c>
      <c r="C11" s="47">
        <v>34.020400000000002</v>
      </c>
      <c r="D11" s="48">
        <v>4.0000000000000002E-4</v>
      </c>
      <c r="E11" s="49">
        <v>14999968.58</v>
      </c>
      <c r="F11" s="38" t="s">
        <v>23</v>
      </c>
    </row>
    <row r="12" spans="1:7" ht="15.6" customHeight="1">
      <c r="A12" s="58">
        <v>45989</v>
      </c>
      <c r="B12" s="59">
        <v>440944</v>
      </c>
      <c r="C12" s="60">
        <v>34.017899999999997</v>
      </c>
      <c r="D12" s="61">
        <v>4.0000000000000002E-4</v>
      </c>
      <c r="E12" s="62">
        <v>14999988.9</v>
      </c>
      <c r="F12" s="38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2429412</v>
      </c>
      <c r="C13" s="17">
        <f>ROUND(E13/B13,4)</f>
        <v>33.153799999999997</v>
      </c>
      <c r="D13" s="19">
        <f>SUBTOTAL(109,Daily[Numbers of shares acquired])/shares</f>
        <v>2.1546964067581621E-3</v>
      </c>
      <c r="E13" s="16">
        <f>SUBTOTAL(109,Daily[Purchased volume
(in EUR)])</f>
        <v>80544157.060000002</v>
      </c>
      <c r="F13" s="18"/>
    </row>
    <row r="14" spans="1:7" ht="13.5" customHeight="1" thickTop="1"/>
    <row r="15" spans="1:7" ht="11.1" customHeight="1">
      <c r="A15" s="69"/>
      <c r="B15" s="69"/>
      <c r="C15" s="69"/>
      <c r="D15" s="69"/>
      <c r="E15" s="69"/>
      <c r="F15" s="69"/>
    </row>
    <row r="16" spans="1:7" ht="33" customHeight="1">
      <c r="A16" s="70" t="s">
        <v>25</v>
      </c>
      <c r="B16" s="70"/>
      <c r="C16" s="70"/>
      <c r="D16" s="70"/>
      <c r="E16" s="70"/>
      <c r="F16" s="70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24 Nov 2025'!A1" tooltip="details" display="details" xr:uid="{0EF37549-3CF1-41AB-8ACC-CF712A4A5348}"/>
    <hyperlink ref="F9" location="'Details 25 Nov 2025'!A1" display="details" xr:uid="{9E45964F-006C-48F6-9039-C10C87C67F3E}"/>
    <hyperlink ref="F10" location="'Details 26 Nov 2025'!A1" display="details" xr:uid="{37D8A7C6-ABFE-4A95-8DDF-DF96A6CE4D74}"/>
    <hyperlink ref="F11" location="'Details 27 Nov 2025'!A1" display="details" xr:uid="{916F00C5-34DD-442E-9148-9494B667768B}"/>
    <hyperlink ref="F12" location="'Details 28 Nov 2025'!A1" display="details" xr:uid="{29D361D6-0571-4767-9DAC-4400430DE02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45985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45985</v>
      </c>
      <c r="B5" s="51">
        <v>384381</v>
      </c>
      <c r="C5" s="52">
        <v>31.997381000000001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45985</v>
      </c>
      <c r="B6" s="55">
        <v>148405</v>
      </c>
      <c r="C6" s="56">
        <v>31.953157999999998</v>
      </c>
      <c r="D6" s="57" t="s">
        <v>19</v>
      </c>
      <c r="E6" s="57" t="s">
        <v>21</v>
      </c>
      <c r="F6" s="28"/>
    </row>
    <row r="7" spans="1:6" ht="20.100000000000001" customHeight="1">
      <c r="A7" s="54">
        <v>45985</v>
      </c>
      <c r="B7" s="55">
        <v>15000</v>
      </c>
      <c r="C7" s="56">
        <v>31.963179</v>
      </c>
      <c r="D7" s="57" t="s">
        <v>19</v>
      </c>
      <c r="E7" s="57" t="s">
        <v>27</v>
      </c>
      <c r="F7" s="28"/>
    </row>
    <row r="8" spans="1:6" ht="20.100000000000001" customHeight="1">
      <c r="A8" s="63">
        <v>45985</v>
      </c>
      <c r="B8" s="64">
        <v>15000</v>
      </c>
      <c r="C8" s="65">
        <v>31.955079000000001</v>
      </c>
      <c r="D8" s="57" t="s">
        <v>19</v>
      </c>
      <c r="E8" s="57" t="s">
        <v>28</v>
      </c>
      <c r="F8" s="28"/>
    </row>
    <row r="9" spans="1:6" ht="21.6" customHeight="1" thickBot="1">
      <c r="A9" s="31"/>
      <c r="B9" s="31">
        <f>SUM(B5:B8)</f>
        <v>562786</v>
      </c>
      <c r="C9" s="32">
        <f>SUMPRODUCT(B5:B8,C5:C8)/B9</f>
        <v>31.983680456072104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45986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45986</v>
      </c>
      <c r="B5" s="51">
        <v>431898</v>
      </c>
      <c r="C5" s="52">
        <v>32.463422000000001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45986</v>
      </c>
      <c r="B6" s="55">
        <v>82615</v>
      </c>
      <c r="C6" s="56">
        <v>32.301091999999997</v>
      </c>
      <c r="D6" s="57" t="s">
        <v>19</v>
      </c>
      <c r="E6" s="57" t="s">
        <v>21</v>
      </c>
      <c r="F6" s="28"/>
    </row>
    <row r="7" spans="1:6" ht="20.100000000000001" customHeight="1">
      <c r="A7" s="54">
        <v>45986</v>
      </c>
      <c r="B7" s="55">
        <v>13230</v>
      </c>
      <c r="C7" s="56">
        <v>32.318641999999997</v>
      </c>
      <c r="D7" s="57" t="s">
        <v>19</v>
      </c>
      <c r="E7" s="57" t="s">
        <v>27</v>
      </c>
      <c r="F7" s="28"/>
    </row>
    <row r="8" spans="1:6" ht="20.100000000000001" customHeight="1">
      <c r="A8" s="63">
        <v>45986</v>
      </c>
      <c r="B8" s="64">
        <v>13217</v>
      </c>
      <c r="C8" s="65">
        <v>32.324902000000002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540960</v>
      </c>
      <c r="C9" s="32">
        <f>SUMPRODUCT(B5:B8,C5:C8)/B9</f>
        <v>32.431705882006064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45987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45987</v>
      </c>
      <c r="B5" s="51">
        <v>290812</v>
      </c>
      <c r="C5" s="52">
        <v>33.797941000000002</v>
      </c>
      <c r="D5" s="53" t="s">
        <v>19</v>
      </c>
      <c r="E5" s="53" t="s">
        <v>20</v>
      </c>
      <c r="F5" s="28"/>
    </row>
    <row r="6" spans="1:6" ht="20.100000000000001" customHeight="1">
      <c r="A6" s="54">
        <v>45987</v>
      </c>
      <c r="B6" s="55">
        <v>117000</v>
      </c>
      <c r="C6" s="56">
        <v>33.809848000000002</v>
      </c>
      <c r="D6" s="57" t="s">
        <v>19</v>
      </c>
      <c r="E6" s="57" t="s">
        <v>21</v>
      </c>
      <c r="F6" s="28"/>
    </row>
    <row r="7" spans="1:6" ht="20.100000000000001" customHeight="1">
      <c r="A7" s="54">
        <v>45987</v>
      </c>
      <c r="B7" s="55">
        <v>18000</v>
      </c>
      <c r="C7" s="56">
        <v>33.753940999999998</v>
      </c>
      <c r="D7" s="57" t="s">
        <v>19</v>
      </c>
      <c r="E7" s="57" t="s">
        <v>27</v>
      </c>
      <c r="F7" s="28"/>
    </row>
    <row r="8" spans="1:6" ht="20.100000000000001" customHeight="1">
      <c r="A8" s="63">
        <v>45987</v>
      </c>
      <c r="B8" s="64">
        <v>17999</v>
      </c>
      <c r="C8" s="65">
        <v>33.767834999999998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443811</v>
      </c>
      <c r="C9" s="32">
        <f>SUMPRODUCT(B5:B8,C5:C8)/B9</f>
        <v>33.798074482734769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7C1-F9C6-44D7-9564-6F314CA77140}">
  <sheetPr>
    <outlinePr summaryBelow="0"/>
  </sheetPr>
  <dimension ref="A1:F10"/>
  <sheetViews>
    <sheetView workbookViewId="0">
      <selection activeCell="F5" sqref="F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45988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45988</v>
      </c>
      <c r="B5" s="51">
        <v>281457</v>
      </c>
      <c r="C5" s="52">
        <v>34.031250999999997</v>
      </c>
      <c r="D5" s="53" t="s">
        <v>19</v>
      </c>
      <c r="E5" s="53" t="s">
        <v>20</v>
      </c>
      <c r="F5" s="28"/>
    </row>
    <row r="6" spans="1:6" ht="20.100000000000001" customHeight="1">
      <c r="A6" s="54">
        <v>45988</v>
      </c>
      <c r="B6" s="55">
        <v>124469</v>
      </c>
      <c r="C6" s="56">
        <v>33.999088999999998</v>
      </c>
      <c r="D6" s="57" t="s">
        <v>19</v>
      </c>
      <c r="E6" s="57" t="s">
        <v>21</v>
      </c>
      <c r="F6" s="28"/>
    </row>
    <row r="7" spans="1:6" ht="20.100000000000001" customHeight="1">
      <c r="A7" s="54">
        <v>45988</v>
      </c>
      <c r="B7" s="55">
        <v>17490</v>
      </c>
      <c r="C7" s="56">
        <v>34.019067999999997</v>
      </c>
      <c r="D7" s="57" t="s">
        <v>19</v>
      </c>
      <c r="E7" s="57" t="s">
        <v>27</v>
      </c>
      <c r="F7" s="28"/>
    </row>
    <row r="8" spans="1:6" ht="20.100000000000001" customHeight="1">
      <c r="A8" s="63">
        <v>45988</v>
      </c>
      <c r="B8" s="64">
        <v>17495</v>
      </c>
      <c r="C8" s="65">
        <v>33.999544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440911</v>
      </c>
      <c r="C9" s="32">
        <f>SUMPRODUCT(B5:B8,C5:C8)/B9</f>
        <v>34.02043029783335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5DB0-5F2B-4159-9D4F-00CA320CC461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45989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45989</v>
      </c>
      <c r="B5" s="51">
        <v>291503</v>
      </c>
      <c r="C5" s="52">
        <v>34.012180000000001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45989</v>
      </c>
      <c r="B6" s="55">
        <v>122893</v>
      </c>
      <c r="C6" s="56">
        <v>34.031972000000003</v>
      </c>
      <c r="D6" s="57" t="s">
        <v>19</v>
      </c>
      <c r="E6" s="57" t="s">
        <v>21</v>
      </c>
      <c r="F6" s="28"/>
    </row>
    <row r="7" spans="1:6" ht="20.100000000000001" customHeight="1">
      <c r="A7" s="54">
        <v>45989</v>
      </c>
      <c r="B7" s="55">
        <v>13568</v>
      </c>
      <c r="C7" s="56">
        <v>34.010961999999999</v>
      </c>
      <c r="D7" s="57" t="s">
        <v>19</v>
      </c>
      <c r="E7" s="57" t="s">
        <v>27</v>
      </c>
      <c r="F7" s="28"/>
    </row>
    <row r="8" spans="1:6" ht="20.100000000000001" customHeight="1">
      <c r="A8" s="63">
        <v>45989</v>
      </c>
      <c r="B8" s="64">
        <v>12980</v>
      </c>
      <c r="C8" s="65">
        <v>34.020622000000003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440944</v>
      </c>
      <c r="C9" s="32">
        <f>SUMPRODUCT(B5:B8,C5:C8)/B9</f>
        <v>34.01790714356472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24 Nov 2025</vt:lpstr>
      <vt:lpstr>Details 25 Nov 2025</vt:lpstr>
      <vt:lpstr>Details 26 Nov 2025</vt:lpstr>
      <vt:lpstr>Details 27 Nov 2025</vt:lpstr>
      <vt:lpstr>Details 28 Nov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2025-12-01T08:07:01Z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