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CF241436-AFE8-4BEB-BD42-2AB22BF68ACA}" xr6:coauthVersionLast="47" xr6:coauthVersionMax="47" xr10:uidLastSave="{00000000-0000-0000-0000-000000000000}"/>
  <bookViews>
    <workbookView xWindow="41085" yWindow="1770" windowWidth="28110" windowHeight="15885" tabRatio="796" activeTab="1" xr2:uid="{00000000-000D-0000-FFFF-FFFF00000000}"/>
  </bookViews>
  <sheets>
    <sheet name="Weekly totals" sheetId="2" r:id="rId1"/>
    <sheet name="Daily totals" sheetId="3" r:id="rId2"/>
    <sheet name="Details 08 Dec 2025" sheetId="4" r:id="rId3"/>
    <sheet name="Details 09 Dec 2025" sheetId="5" r:id="rId4"/>
    <sheet name="Details 10 Dec 2025" sheetId="7" r:id="rId5"/>
    <sheet name="Details 11 Dec 2025" sheetId="8" r:id="rId6"/>
    <sheet name="Details 12 Dec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B9" i="9"/>
  <c r="C9" i="9" s="1"/>
  <c r="B1" i="9"/>
  <c r="B9" i="8"/>
  <c r="C9" i="8" s="1"/>
  <c r="B1" i="8"/>
  <c r="B9" i="7"/>
  <c r="C9" i="7" s="1"/>
  <c r="B1" i="7"/>
  <c r="E5" i="2" l="1"/>
  <c r="B9" i="5"/>
  <c r="C9" i="5" s="1"/>
  <c r="B9" i="4"/>
  <c r="C9" i="4" s="1"/>
  <c r="C5" i="2"/>
  <c r="B1" i="4" l="1"/>
  <c r="B1" i="5" l="1"/>
  <c r="C13" i="3"/>
  <c r="D13" i="3"/>
  <c r="F20" i="2"/>
  <c r="D20" i="2"/>
  <c r="B5" i="3" l="1"/>
  <c r="D5" i="3" l="1"/>
  <c r="G20" i="2"/>
  <c r="E20" i="2"/>
</calcChain>
</file>

<file path=xl/sharedStrings.xml><?xml version="1.0" encoding="utf-8"?>
<sst xmlns="http://schemas.openxmlformats.org/spreadsheetml/2006/main" count="129" uniqueCount="29">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</sst>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166" fontId="9" fillId="3" borderId="7" xfId="1" applyNumberFormat="1" applyFont="1" applyFill="1" applyBorder="1" applyAlignment="1">
      <alignment horizontal="right" vertical="center"/>
    </xf>
    <xf numFmtId="167" fontId="9" fillId="3" borderId="7" xfId="0" applyNumberFormat="1" applyFont="1" applyFill="1" applyBorder="1">
      <alignment vertical="center"/>
    </xf>
    <xf numFmtId="10" fontId="9" fillId="3" borderId="7" xfId="0" applyNumberFormat="1" applyFont="1" applyFill="1" applyBorder="1" applyAlignment="1">
      <alignment vertical="center"/>
    </xf>
    <xf numFmtId="166" fontId="9" fillId="3" borderId="7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9" totalsRowShown="0" headerRowDxfId="17">
  <autoFilter ref="A7:G1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31"/>
  <sheetViews>
    <sheetView showGridLines="0" view="pageLayout" zoomScaleNormal="100" workbookViewId="0">
      <selection activeCell="G1" sqref="G1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46003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0">
        <v>912937</v>
      </c>
      <c r="E8" s="41">
        <v>32.860900000000001</v>
      </c>
      <c r="F8" s="42">
        <v>8.0000000000000004E-4</v>
      </c>
      <c r="G8" s="43">
        <v>29999959.82</v>
      </c>
    </row>
    <row r="9" spans="1:8" ht="15.75" customHeight="1">
      <c r="A9" s="39">
        <v>45929</v>
      </c>
      <c r="B9" s="35" t="s">
        <v>8</v>
      </c>
      <c r="C9" s="39">
        <v>45933</v>
      </c>
      <c r="D9" s="40">
        <v>2769551</v>
      </c>
      <c r="E9" s="41">
        <v>32.366399999999999</v>
      </c>
      <c r="F9" s="42">
        <v>2.5000000000000001E-3</v>
      </c>
      <c r="G9" s="43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0">
        <v>2840932</v>
      </c>
      <c r="E10" s="41">
        <v>31.6797</v>
      </c>
      <c r="F10" s="42">
        <v>2.5000000000000001E-3</v>
      </c>
      <c r="G10" s="43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0">
        <v>3018969</v>
      </c>
      <c r="E11" s="41">
        <v>30.805199999999999</v>
      </c>
      <c r="F11" s="42">
        <v>2.7000000000000001E-3</v>
      </c>
      <c r="G11" s="43">
        <v>92999947.640000001</v>
      </c>
    </row>
    <row r="12" spans="1:8" ht="15.75" customHeight="1">
      <c r="A12" s="67">
        <v>45950</v>
      </c>
      <c r="B12" s="67" t="s">
        <v>8</v>
      </c>
      <c r="C12" s="67">
        <v>45954</v>
      </c>
      <c r="D12" s="40">
        <v>3297778</v>
      </c>
      <c r="E12" s="41">
        <v>30.020199999999999</v>
      </c>
      <c r="F12" s="42">
        <v>2.8999999999999998E-3</v>
      </c>
      <c r="G12" s="43">
        <v>98999880.409999996</v>
      </c>
    </row>
    <row r="13" spans="1:8" ht="15.75" customHeight="1">
      <c r="A13" s="67">
        <v>45957</v>
      </c>
      <c r="B13" s="67" t="s">
        <v>8</v>
      </c>
      <c r="C13" s="67">
        <v>45961</v>
      </c>
      <c r="D13" s="40">
        <v>2913573</v>
      </c>
      <c r="E13" s="41">
        <v>30.889900000000001</v>
      </c>
      <c r="F13" s="42">
        <v>2.5999999999999999E-3</v>
      </c>
      <c r="G13" s="43">
        <v>89999860.709999993</v>
      </c>
    </row>
    <row r="14" spans="1:8" ht="15.75" customHeight="1">
      <c r="A14" s="67">
        <v>45964</v>
      </c>
      <c r="B14" s="67" t="s">
        <v>8</v>
      </c>
      <c r="C14" s="67">
        <v>45968</v>
      </c>
      <c r="D14" s="40">
        <v>2772535</v>
      </c>
      <c r="E14" s="41">
        <v>32.034700000000001</v>
      </c>
      <c r="F14" s="42">
        <v>2.5000000000000001E-3</v>
      </c>
      <c r="G14" s="43">
        <v>88817367.689999998</v>
      </c>
    </row>
    <row r="15" spans="1:8" ht="15.75" customHeight="1">
      <c r="A15" s="67">
        <v>45971</v>
      </c>
      <c r="B15" s="67" t="s">
        <v>8</v>
      </c>
      <c r="C15" s="67">
        <v>45975</v>
      </c>
      <c r="D15" s="40">
        <v>2199940</v>
      </c>
      <c r="E15" s="41">
        <v>34.091799999999999</v>
      </c>
      <c r="F15" s="42">
        <v>2E-3</v>
      </c>
      <c r="G15" s="43">
        <v>74999843.349999994</v>
      </c>
    </row>
    <row r="16" spans="1:8" ht="15.75" customHeight="1">
      <c r="A16" s="67">
        <v>45978</v>
      </c>
      <c r="B16" s="67" t="s">
        <v>8</v>
      </c>
      <c r="C16" s="67">
        <v>45982</v>
      </c>
      <c r="D16" s="40">
        <v>2428196</v>
      </c>
      <c r="E16" s="41">
        <v>31.9849</v>
      </c>
      <c r="F16" s="42">
        <v>2.2000000000000001E-3</v>
      </c>
      <c r="G16" s="43">
        <v>77665591.459999993</v>
      </c>
    </row>
    <row r="17" spans="1:7" ht="15.75" customHeight="1">
      <c r="A17" s="67">
        <v>45985</v>
      </c>
      <c r="B17" s="67" t="s">
        <v>8</v>
      </c>
      <c r="C17" s="67">
        <v>45989</v>
      </c>
      <c r="D17" s="40">
        <v>2429412</v>
      </c>
      <c r="E17" s="41">
        <v>33.153799999999997</v>
      </c>
      <c r="F17" s="42">
        <v>2.2000000000000001E-3</v>
      </c>
      <c r="G17" s="43">
        <v>80544157.060000002</v>
      </c>
    </row>
    <row r="18" spans="1:7" ht="15.75" customHeight="1">
      <c r="A18" s="67">
        <v>45992</v>
      </c>
      <c r="B18" s="67" t="s">
        <v>8</v>
      </c>
      <c r="C18" s="67">
        <v>45996</v>
      </c>
      <c r="D18" s="68">
        <v>2194141</v>
      </c>
      <c r="E18" s="69">
        <v>34.181899999999999</v>
      </c>
      <c r="F18" s="70">
        <v>1.9E-3</v>
      </c>
      <c r="G18" s="71">
        <v>74999895.290000007</v>
      </c>
    </row>
    <row r="19" spans="1:7" ht="15.75" customHeight="1">
      <c r="A19" s="67">
        <v>45999</v>
      </c>
      <c r="B19" s="67" t="s">
        <v>8</v>
      </c>
      <c r="C19" s="67">
        <v>46003</v>
      </c>
      <c r="D19" s="40">
        <v>2070777</v>
      </c>
      <c r="E19" s="41">
        <v>34.769500000000001</v>
      </c>
      <c r="F19" s="42">
        <v>1.8E-3</v>
      </c>
      <c r="G19" s="43">
        <v>71999930.230000004</v>
      </c>
    </row>
    <row r="20" spans="1:7" ht="17.100000000000001" customHeight="1" thickBot="1">
      <c r="A20" s="11" t="s">
        <v>6</v>
      </c>
      <c r="B20" s="11"/>
      <c r="C20" s="11"/>
      <c r="D20" s="12">
        <f>SUBTOTAL(109,Weekly[Numbers of shares acquired])</f>
        <v>29848741</v>
      </c>
      <c r="E20" s="13">
        <f>SUBTOTAL(109,Weekly[Purchased volume
(in EUR)])/SUBTOTAL(109,Weekly[Numbers of shares acquired])</f>
        <v>32.184501936279325</v>
      </c>
      <c r="F20" s="14">
        <f>SUBTOTAL(109,Weekly[Numbers of shares acquired])/shares</f>
        <v>2.6473473819572404E-2</v>
      </c>
      <c r="G20" s="15">
        <f>SUBTOTAL(9,Weekly[Purchased volume
(in EUR)])</f>
        <v>960666862.50999999</v>
      </c>
    </row>
    <row r="21" spans="1:7" ht="13.5" customHeight="1" thickTop="1"/>
    <row r="22" spans="1:7" ht="12.75" customHeight="1"/>
    <row r="23" spans="1:7" ht="30" customHeight="1">
      <c r="A23" s="72" t="s">
        <v>25</v>
      </c>
      <c r="B23" s="72"/>
      <c r="C23" s="72"/>
      <c r="D23" s="72"/>
      <c r="E23" s="72"/>
      <c r="F23" s="72"/>
      <c r="G23" s="72"/>
    </row>
    <row r="24" spans="1:7" ht="12.75" customHeight="1">
      <c r="A24" s="20"/>
    </row>
    <row r="25" spans="1:7" ht="12.75" customHeight="1"/>
    <row r="26" spans="1:7" ht="12.75" customHeight="1">
      <c r="D26" s="5"/>
    </row>
    <row r="27" spans="1:7" ht="12.75" customHeight="1"/>
    <row r="28" spans="1:7" ht="12.75" customHeight="1"/>
    <row r="29" spans="1:7" ht="12.75" customHeight="1">
      <c r="A29" s="20"/>
      <c r="B29" s="20"/>
      <c r="C29" s="20"/>
      <c r="D29" s="20"/>
      <c r="E29" s="20"/>
      <c r="F29" s="20"/>
      <c r="G29" s="20"/>
    </row>
    <row r="30" spans="1:7" ht="12.75" customHeight="1">
      <c r="A30" s="20"/>
      <c r="B30" s="20"/>
      <c r="C30" s="20"/>
      <c r="D30" s="20"/>
      <c r="E30" s="20"/>
      <c r="F30" s="20"/>
      <c r="G30" s="20"/>
    </row>
    <row r="31" spans="1:7" ht="12.75" customHeight="1">
      <c r="A31" s="20"/>
      <c r="B31" s="20"/>
      <c r="C31" s="20"/>
      <c r="D31" s="20"/>
      <c r="E31" s="20"/>
      <c r="F31" s="20"/>
      <c r="G31" s="20"/>
    </row>
  </sheetData>
  <mergeCells count="1">
    <mergeCell ref="A23:G23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tabSelected="1" view="pageLayout" zoomScaleNormal="100" workbookViewId="0">
      <selection activeCell="B1" sqref="B1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45999</v>
      </c>
      <c r="C5" s="4" t="s">
        <v>8</v>
      </c>
      <c r="D5" s="3">
        <f>MAX(Daily[Date])</f>
        <v>46003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4">
        <v>45999</v>
      </c>
      <c r="B8" s="40">
        <v>437231</v>
      </c>
      <c r="C8" s="41">
        <v>34.306800000000003</v>
      </c>
      <c r="D8" s="42">
        <v>4.0000000000000002E-4</v>
      </c>
      <c r="E8" s="43">
        <v>14999996.470000001</v>
      </c>
      <c r="F8" s="36" t="s">
        <v>23</v>
      </c>
    </row>
    <row r="9" spans="1:7" ht="15.6" customHeight="1">
      <c r="A9" s="45">
        <v>46000</v>
      </c>
      <c r="B9" s="46">
        <v>432803</v>
      </c>
      <c r="C9" s="47">
        <v>34.657800000000002</v>
      </c>
      <c r="D9" s="48">
        <v>4.0000000000000002E-4</v>
      </c>
      <c r="E9" s="49">
        <v>14999999.810000001</v>
      </c>
      <c r="F9" s="38" t="s">
        <v>23</v>
      </c>
    </row>
    <row r="10" spans="1:7" ht="15.6" customHeight="1">
      <c r="A10" s="45">
        <v>46001</v>
      </c>
      <c r="B10" s="46">
        <v>432555</v>
      </c>
      <c r="C10" s="47">
        <v>34.677599999999998</v>
      </c>
      <c r="D10" s="48">
        <v>4.0000000000000002E-4</v>
      </c>
      <c r="E10" s="49">
        <v>14999969.27</v>
      </c>
      <c r="F10" s="38" t="s">
        <v>23</v>
      </c>
    </row>
    <row r="11" spans="1:7" ht="15.6" customHeight="1">
      <c r="A11" s="45">
        <v>46002</v>
      </c>
      <c r="B11" s="46">
        <v>341046</v>
      </c>
      <c r="C11" s="47">
        <v>35.1858</v>
      </c>
      <c r="D11" s="48">
        <v>2.9999999999999997E-4</v>
      </c>
      <c r="E11" s="49">
        <v>11999976.35</v>
      </c>
      <c r="F11" s="38" t="s">
        <v>23</v>
      </c>
    </row>
    <row r="12" spans="1:7" ht="15.6" customHeight="1">
      <c r="A12" s="58">
        <v>46003</v>
      </c>
      <c r="B12" s="59">
        <v>427142</v>
      </c>
      <c r="C12" s="60">
        <v>35.117100000000001</v>
      </c>
      <c r="D12" s="61">
        <v>4.0000000000000002E-4</v>
      </c>
      <c r="E12" s="62">
        <v>14999988.33</v>
      </c>
      <c r="F12" s="38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2070777</v>
      </c>
      <c r="C13" s="17">
        <f>ROUND(E13/B13,4)</f>
        <v>34.769500000000001</v>
      </c>
      <c r="D13" s="19">
        <f>SUBTOTAL(109,Daily[Numbers of shares acquired])/shares</f>
        <v>1.8366155107068897E-3</v>
      </c>
      <c r="E13" s="16">
        <f>SUBTOTAL(109,Daily[Purchased volume
(in EUR)])</f>
        <v>71999930.230000004</v>
      </c>
      <c r="F13" s="18"/>
    </row>
    <row r="14" spans="1:7" ht="13.5" customHeight="1" thickTop="1"/>
    <row r="15" spans="1:7" ht="11.1" customHeight="1">
      <c r="A15" s="73"/>
      <c r="B15" s="73"/>
      <c r="C15" s="73"/>
      <c r="D15" s="73"/>
      <c r="E15" s="73"/>
      <c r="F15" s="73"/>
    </row>
    <row r="16" spans="1:7" ht="33" customHeight="1">
      <c r="A16" s="74" t="s">
        <v>25</v>
      </c>
      <c r="B16" s="74"/>
      <c r="C16" s="74"/>
      <c r="D16" s="74"/>
      <c r="E16" s="74"/>
      <c r="F16" s="74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08 Dec 2025'!A1" tooltip="details" display="details" xr:uid="{0EF37549-3CF1-41AB-8ACC-CF712A4A5348}"/>
    <hyperlink ref="F9" location="'Details 09 Dec 2025'!A1" display="details" xr:uid="{9E45964F-006C-48F6-9039-C10C87C67F3E}"/>
    <hyperlink ref="F10" location="'Details 10 Dec 2025'!A1" display="details" xr:uid="{37D8A7C6-ABFE-4A95-8DDF-DF96A6CE4D74}"/>
    <hyperlink ref="F11" location="'Details 11 Dec 2025'!A1" display="details" xr:uid="{916F00C5-34DD-442E-9148-9494B667768B}"/>
    <hyperlink ref="F12" location="'Details 12 Dec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/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45999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45999</v>
      </c>
      <c r="B5" s="51">
        <v>304231</v>
      </c>
      <c r="C5" s="52">
        <v>34.304873999999998</v>
      </c>
      <c r="D5" s="53" t="s">
        <v>19</v>
      </c>
      <c r="E5" s="53" t="s">
        <v>20</v>
      </c>
      <c r="F5" s="28"/>
    </row>
    <row r="6" spans="1:6" ht="20.100000000000001" customHeight="1">
      <c r="A6" s="54">
        <v>45999</v>
      </c>
      <c r="B6" s="55">
        <v>104000</v>
      </c>
      <c r="C6" s="56">
        <v>34.313523000000004</v>
      </c>
      <c r="D6" s="57" t="s">
        <v>19</v>
      </c>
      <c r="E6" s="57" t="s">
        <v>21</v>
      </c>
      <c r="F6" s="28"/>
    </row>
    <row r="7" spans="1:6" ht="20.100000000000001" customHeight="1">
      <c r="A7" s="54">
        <v>45999</v>
      </c>
      <c r="B7" s="55">
        <v>14000</v>
      </c>
      <c r="C7" s="56">
        <v>34.292547999999996</v>
      </c>
      <c r="D7" s="57" t="s">
        <v>19</v>
      </c>
      <c r="E7" s="57" t="s">
        <v>27</v>
      </c>
      <c r="F7" s="28"/>
    </row>
    <row r="8" spans="1:6" ht="20.100000000000001" customHeight="1">
      <c r="A8" s="63">
        <v>45999</v>
      </c>
      <c r="B8" s="64">
        <v>15000</v>
      </c>
      <c r="C8" s="65">
        <v>34.313485999999997</v>
      </c>
      <c r="D8" s="57" t="s">
        <v>19</v>
      </c>
      <c r="E8" s="57" t="s">
        <v>28</v>
      </c>
      <c r="F8" s="28"/>
    </row>
    <row r="9" spans="1:6" ht="21.6" customHeight="1" thickBot="1">
      <c r="A9" s="31"/>
      <c r="B9" s="31">
        <f>SUM(B5:B8)</f>
        <v>437231</v>
      </c>
      <c r="C9" s="32">
        <f>SUMPRODUCT(B5:B8,C5:C8)/B9</f>
        <v>34.306832031338125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/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46000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46000</v>
      </c>
      <c r="B5" s="51">
        <v>269757</v>
      </c>
      <c r="C5" s="52">
        <v>34.670946000000001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46000</v>
      </c>
      <c r="B6" s="55">
        <v>134338</v>
      </c>
      <c r="C6" s="56">
        <v>34.637627000000002</v>
      </c>
      <c r="D6" s="57" t="s">
        <v>19</v>
      </c>
      <c r="E6" s="57" t="s">
        <v>21</v>
      </c>
      <c r="F6" s="28"/>
    </row>
    <row r="7" spans="1:6" ht="20.100000000000001" customHeight="1">
      <c r="A7" s="54">
        <v>46000</v>
      </c>
      <c r="B7" s="55">
        <v>14504</v>
      </c>
      <c r="C7" s="56">
        <v>34.625107999999997</v>
      </c>
      <c r="D7" s="57" t="s">
        <v>19</v>
      </c>
      <c r="E7" s="57" t="s">
        <v>27</v>
      </c>
      <c r="F7" s="28"/>
    </row>
    <row r="8" spans="1:6" ht="20.100000000000001" customHeight="1">
      <c r="A8" s="63">
        <v>46000</v>
      </c>
      <c r="B8" s="64">
        <v>14204</v>
      </c>
      <c r="C8" s="65">
        <v>34.632852999999997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432803</v>
      </c>
      <c r="C9" s="32">
        <f>SUMPRODUCT(B5:B8,C5:C8)/B9</f>
        <v>34.657817821253552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/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46001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46001</v>
      </c>
      <c r="B5" s="51">
        <v>249053</v>
      </c>
      <c r="C5" s="52">
        <v>34.682388000000003</v>
      </c>
      <c r="D5" s="53" t="s">
        <v>19</v>
      </c>
      <c r="E5" s="53" t="s">
        <v>20</v>
      </c>
      <c r="F5" s="28"/>
    </row>
    <row r="6" spans="1:6" ht="20.100000000000001" customHeight="1">
      <c r="A6" s="54">
        <v>46001</v>
      </c>
      <c r="B6" s="55">
        <v>149314</v>
      </c>
      <c r="C6" s="56">
        <v>34.669975999999998</v>
      </c>
      <c r="D6" s="57" t="s">
        <v>19</v>
      </c>
      <c r="E6" s="57" t="s">
        <v>21</v>
      </c>
      <c r="F6" s="28"/>
    </row>
    <row r="7" spans="1:6" ht="20.100000000000001" customHeight="1">
      <c r="A7" s="54">
        <v>46001</v>
      </c>
      <c r="B7" s="55">
        <v>18004</v>
      </c>
      <c r="C7" s="56">
        <v>34.673999000000002</v>
      </c>
      <c r="D7" s="57" t="s">
        <v>19</v>
      </c>
      <c r="E7" s="57" t="s">
        <v>27</v>
      </c>
      <c r="F7" s="28"/>
    </row>
    <row r="8" spans="1:6" ht="20.100000000000001" customHeight="1">
      <c r="A8" s="63">
        <v>46001</v>
      </c>
      <c r="B8" s="64">
        <v>16184</v>
      </c>
      <c r="C8" s="65">
        <v>34.677697999999999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432555</v>
      </c>
      <c r="C9" s="32">
        <f>SUMPRODUCT(B5:B8,C5:C8)/B9</f>
        <v>34.677578845363016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46002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46002</v>
      </c>
      <c r="B5" s="51">
        <v>255915</v>
      </c>
      <c r="C5" s="52">
        <v>35.189191999999998</v>
      </c>
      <c r="D5" s="53" t="s">
        <v>19</v>
      </c>
      <c r="E5" s="53" t="s">
        <v>20</v>
      </c>
      <c r="F5" s="28"/>
    </row>
    <row r="6" spans="1:6" ht="20.100000000000001" customHeight="1">
      <c r="A6" s="54">
        <v>46002</v>
      </c>
      <c r="B6" s="55">
        <v>78623</v>
      </c>
      <c r="C6" s="56">
        <v>35.191160000000004</v>
      </c>
      <c r="D6" s="57" t="s">
        <v>19</v>
      </c>
      <c r="E6" s="57" t="s">
        <v>21</v>
      </c>
      <c r="F6" s="28"/>
    </row>
    <row r="7" spans="1:6" ht="20.100000000000001" customHeight="1">
      <c r="A7" s="54">
        <v>46002</v>
      </c>
      <c r="B7" s="55">
        <v>3444</v>
      </c>
      <c r="C7" s="56">
        <v>34.993844000000003</v>
      </c>
      <c r="D7" s="57" t="s">
        <v>19</v>
      </c>
      <c r="E7" s="57" t="s">
        <v>27</v>
      </c>
      <c r="F7" s="28"/>
    </row>
    <row r="8" spans="1:6" ht="20.100000000000001" customHeight="1">
      <c r="A8" s="63">
        <v>46002</v>
      </c>
      <c r="B8" s="64">
        <v>3064</v>
      </c>
      <c r="C8" s="65">
        <v>34.982458000000001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341046</v>
      </c>
      <c r="C9" s="32">
        <f>SUMPRODUCT(B5:B8,C5:C8)/B9</f>
        <v>35.185815677087554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/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46003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46003</v>
      </c>
      <c r="B5" s="51">
        <v>296516</v>
      </c>
      <c r="C5" s="52">
        <v>35.074303999999998</v>
      </c>
      <c r="D5" s="53" t="s">
        <v>19</v>
      </c>
      <c r="E5" s="53" t="s">
        <v>20</v>
      </c>
      <c r="F5" s="28"/>
    </row>
    <row r="6" spans="1:6" ht="20.100000000000001" customHeight="1">
      <c r="A6" s="54">
        <v>46003</v>
      </c>
      <c r="B6" s="55">
        <v>115000</v>
      </c>
      <c r="C6" s="56">
        <v>35.230877999999997</v>
      </c>
      <c r="D6" s="57" t="s">
        <v>19</v>
      </c>
      <c r="E6" s="57" t="s">
        <v>21</v>
      </c>
      <c r="F6" s="28"/>
    </row>
    <row r="7" spans="1:6" ht="20.100000000000001" customHeight="1">
      <c r="A7" s="54">
        <v>46003</v>
      </c>
      <c r="B7" s="55">
        <v>3126</v>
      </c>
      <c r="C7" s="56">
        <v>34.614418000000001</v>
      </c>
      <c r="D7" s="57" t="s">
        <v>19</v>
      </c>
      <c r="E7" s="57" t="s">
        <v>27</v>
      </c>
      <c r="F7" s="28"/>
    </row>
    <row r="8" spans="1:6" ht="20.100000000000001" customHeight="1">
      <c r="A8" s="63">
        <v>46003</v>
      </c>
      <c r="B8" s="64">
        <v>12500</v>
      </c>
      <c r="C8" s="65">
        <v>35.212263999999998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427142</v>
      </c>
      <c r="C9" s="32">
        <f>SUMPRODUCT(B5:B8,C5:C8)/B9</f>
        <v>35.117130288129005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08 Dec 2025</vt:lpstr>
      <vt:lpstr>Details 09 Dec 2025</vt:lpstr>
      <vt:lpstr>Details 10 Dec 2025</vt:lpstr>
      <vt:lpstr>Details 11 Dec 2025</vt:lpstr>
      <vt:lpstr>Details 12 Dec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2025-12-15T08:57:45Z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