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11_SBB3\Transactions\20250103\"/>
    </mc:Choice>
  </mc:AlternateContent>
  <xr:revisionPtr revIDLastSave="0" documentId="8_{7CDA50F4-B9E3-4500-9C4F-B8B45ABADBE4}" xr6:coauthVersionLast="47" xr6:coauthVersionMax="47" xr10:uidLastSave="{00000000-0000-0000-0000-000000000000}"/>
  <bookViews>
    <workbookView xWindow="-30828" yWindow="-48" windowWidth="30936" windowHeight="16896" tabRatio="796" activeTab="2" xr2:uid="{00000000-000D-0000-FFFF-FFFF00000000}"/>
  </bookViews>
  <sheets>
    <sheet name="Programme" sheetId="1" r:id="rId1"/>
    <sheet name="Weekly totals" sheetId="2" r:id="rId2"/>
    <sheet name="Daily totals" sheetId="3" r:id="rId3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D10" i="3"/>
  <c r="C10" i="3"/>
  <c r="B10" i="3"/>
  <c r="F9" i="3"/>
  <c r="D9" i="3"/>
  <c r="F8" i="3"/>
  <c r="D8" i="3"/>
  <c r="G16" i="2"/>
  <c r="F16" i="2"/>
  <c r="E16" i="2"/>
  <c r="D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H8" i="2"/>
  <c r="F8" i="2"/>
  <c r="E8" i="2"/>
  <c r="E11" i="1"/>
  <c r="C11" i="1"/>
  <c r="B11" i="1"/>
  <c r="D10" i="1"/>
  <c r="C10" i="1"/>
</calcChain>
</file>

<file path=xl/sharedStrings.xml><?xml version="1.0" encoding="utf-8"?>
<sst xmlns="http://schemas.openxmlformats.org/spreadsheetml/2006/main" count="55" uniqueCount="24">
  <si>
    <t>Share Buyback</t>
  </si>
  <si>
    <t>Commerzbank AG</t>
  </si>
  <si>
    <t>ISIN: DE000CBK1001</t>
  </si>
  <si>
    <t>Date</t>
  </si>
  <si>
    <t>Numbers of shares acquired</t>
  </si>
  <si>
    <t>Average price 
(in EUR)</t>
  </si>
  <si>
    <t>Percentage of share capital (1)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</si>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</sst>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</numFmts>
  <fonts count="15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</borders>
  <cellStyleXfs count="25">
    <xf numFmtId="0" fontId="0" fillId="0" borderId="0">
      <alignment vertical="center"/>
    </xf>
    <xf numFmtId="43" fontId="2" fillId="0" borderId="0"/>
    <xf numFmtId="0" fontId="3" fillId="0" borderId="0"/>
    <xf numFmtId="0" fontId="6" fillId="0" borderId="0"/>
    <xf numFmtId="0" fontId="11" fillId="0" borderId="0"/>
    <xf numFmtId="9" fontId="2" fillId="0" borderId="0"/>
    <xf numFmtId="0" fontId="7" fillId="0" borderId="0"/>
    <xf numFmtId="168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1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Alignment="1"/>
    <xf numFmtId="0" fontId="1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8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3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65" fontId="0" fillId="0" borderId="5" xfId="1" applyNumberFormat="1" applyFont="1" applyBorder="1" applyAlignment="1">
      <alignment horizontal="right" vertical="center" indent="3"/>
    </xf>
    <xf numFmtId="166" fontId="0" fillId="0" borderId="5" xfId="0" applyNumberFormat="1" applyBorder="1" applyAlignment="1">
      <alignment horizontal="right" vertical="center" indent="3"/>
    </xf>
    <xf numFmtId="10" fontId="0" fillId="0" borderId="5" xfId="5" applyNumberFormat="1" applyFont="1" applyBorder="1" applyAlignment="1">
      <alignment horizontal="right" vertical="center" indent="3"/>
    </xf>
    <xf numFmtId="0" fontId="10" fillId="0" borderId="4" xfId="0" applyFont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right" vertical="center" indent="3"/>
    </xf>
    <xf numFmtId="166" fontId="1" fillId="3" borderId="2" xfId="0" applyNumberFormat="1" applyFont="1" applyFill="1" applyBorder="1" applyAlignment="1">
      <alignment horizontal="right" vertical="center" indent="3"/>
    </xf>
    <xf numFmtId="10" fontId="1" fillId="3" borderId="2" xfId="0" applyNumberFormat="1" applyFont="1" applyFill="1" applyBorder="1" applyAlignment="1">
      <alignment horizontal="right" vertical="center" indent="3"/>
    </xf>
    <xf numFmtId="0" fontId="10" fillId="0" borderId="4" xfId="0" applyFont="1" applyBorder="1">
      <alignment vertical="center"/>
    </xf>
    <xf numFmtId="0" fontId="1" fillId="3" borderId="3" xfId="0" applyFont="1" applyFill="1" applyBorder="1">
      <alignment vertical="center"/>
    </xf>
    <xf numFmtId="0" fontId="12" fillId="2" borderId="0" xfId="0" applyFont="1" applyFill="1" applyAlignment="1">
      <alignment horizontal="left" vertical="center" wrapText="1"/>
    </xf>
    <xf numFmtId="0" fontId="12" fillId="5" borderId="0" xfId="0" applyFont="1" applyFill="1">
      <alignment vertical="center"/>
    </xf>
    <xf numFmtId="0" fontId="6" fillId="0" borderId="0" xfId="3" applyAlignment="1">
      <alignment wrapText="1"/>
    </xf>
    <xf numFmtId="0" fontId="5" fillId="2" borderId="0" xfId="0" applyFont="1" applyFill="1">
      <alignment vertical="center"/>
    </xf>
    <xf numFmtId="0" fontId="5" fillId="3" borderId="7" xfId="0" applyFont="1" applyFill="1" applyBorder="1">
      <alignment vertical="center"/>
    </xf>
    <xf numFmtId="165" fontId="5" fillId="3" borderId="8" xfId="0" applyNumberFormat="1" applyFont="1" applyFill="1" applyBorder="1" applyAlignment="1">
      <alignment horizontal="right" vertical="center"/>
    </xf>
    <xf numFmtId="166" fontId="5" fillId="3" borderId="8" xfId="0" applyNumberFormat="1" applyFont="1" applyFill="1" applyBorder="1">
      <alignment vertical="center"/>
    </xf>
    <xf numFmtId="10" fontId="5" fillId="3" borderId="8" xfId="0" applyNumberFormat="1" applyFont="1" applyFill="1" applyBorder="1">
      <alignment vertical="center"/>
    </xf>
    <xf numFmtId="165" fontId="5" fillId="3" borderId="8" xfId="0" applyNumberFormat="1" applyFont="1" applyFill="1" applyBorder="1">
      <alignment vertical="center"/>
    </xf>
    <xf numFmtId="165" fontId="1" fillId="3" borderId="7" xfId="0" applyNumberFormat="1" applyFont="1" applyFill="1" applyBorder="1">
      <alignment vertical="center"/>
    </xf>
    <xf numFmtId="166" fontId="1" fillId="3" borderId="7" xfId="0" applyNumberFormat="1" applyFont="1" applyFill="1" applyBorder="1">
      <alignment vertical="center"/>
    </xf>
    <xf numFmtId="0" fontId="14" fillId="3" borderId="6" xfId="0" applyFont="1" applyFill="1" applyBorder="1">
      <alignment vertical="center"/>
    </xf>
    <xf numFmtId="167" fontId="1" fillId="3" borderId="7" xfId="0" applyNumberFormat="1" applyFont="1" applyFill="1" applyBorder="1">
      <alignment vertical="center"/>
    </xf>
    <xf numFmtId="164" fontId="9" fillId="3" borderId="5" xfId="0" applyNumberFormat="1" applyFont="1" applyFill="1" applyBorder="1" applyAlignment="1">
      <alignment horizontal="left" vertical="center"/>
    </xf>
    <xf numFmtId="165" fontId="9" fillId="3" borderId="5" xfId="1" applyNumberFormat="1" applyFont="1" applyFill="1" applyBorder="1" applyAlignment="1">
      <alignment vertical="center"/>
    </xf>
    <xf numFmtId="0" fontId="9" fillId="3" borderId="5" xfId="0" applyFont="1" applyFill="1" applyBorder="1">
      <alignment vertical="center"/>
    </xf>
    <xf numFmtId="10" fontId="9" fillId="3" borderId="5" xfId="5" applyNumberFormat="1" applyFont="1" applyFill="1" applyBorder="1" applyAlignment="1">
      <alignment vertical="center"/>
    </xf>
    <xf numFmtId="0" fontId="10" fillId="3" borderId="5" xfId="0" applyFont="1" applyFill="1" applyBorder="1">
      <alignment vertical="center"/>
    </xf>
    <xf numFmtId="165" fontId="9" fillId="3" borderId="5" xfId="1" applyNumberFormat="1" applyFont="1" applyFill="1" applyBorder="1" applyAlignment="1">
      <alignment horizontal="right" vertical="center"/>
    </xf>
    <xf numFmtId="166" fontId="9" fillId="3" borderId="5" xfId="0" applyNumberFormat="1" applyFont="1" applyFill="1" applyBorder="1">
      <alignment vertical="center"/>
    </xf>
    <xf numFmtId="0" fontId="12" fillId="2" borderId="9" xfId="0" applyFont="1" applyFill="1" applyBorder="1" applyAlignment="1">
      <alignment vertical="center" wrapText="1"/>
    </xf>
    <xf numFmtId="0" fontId="13" fillId="4" borderId="9" xfId="0" applyFont="1" applyFill="1" applyBorder="1">
      <alignment vertical="center"/>
    </xf>
    <xf numFmtId="0" fontId="12" fillId="2" borderId="9" xfId="0" applyFont="1" applyFill="1" applyBorder="1">
      <alignment vertical="center"/>
    </xf>
    <xf numFmtId="10" fontId="1" fillId="3" borderId="7" xfId="5" applyNumberFormat="1" applyFont="1" applyFill="1" applyBorder="1" applyAlignment="1">
      <alignment vertical="center"/>
    </xf>
    <xf numFmtId="0" fontId="6" fillId="0" borderId="0" xfId="3"/>
    <xf numFmtId="0" fontId="6" fillId="0" borderId="0" xfId="3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2" fillId="0" borderId="5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3" applyAlignment="1">
      <alignment wrapText="1"/>
    </xf>
    <xf numFmtId="0" fontId="0" fillId="0" borderId="0" xfId="0" applyAlignment="1"/>
    <xf numFmtId="0" fontId="6" fillId="0" borderId="0" xfId="3" applyAlignment="1">
      <alignment horizontal="left" vertical="center" wrapText="1"/>
    </xf>
    <xf numFmtId="0" fontId="8" fillId="0" borderId="0" xfId="0" applyFont="1">
      <alignment vertical="center"/>
    </xf>
  </cellXfs>
  <cellStyles count="25">
    <cellStyle name="Comma" xfId="1" builtinId="3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5" totalsRowShown="0" headerRowDxfId="18">
  <autoFilter ref="A7:G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 dataCellStyle="Comma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 dataCellStyle="Percent">
      <calculatedColumnFormula>TABLE1[[#This Row],[Numbers of shares acquired]]/shares</calculatedColumnFormula>
    </tableColumn>
    <tableColumn id="7" xr3:uid="{00000000-0010-0000-0000-000007000000}" name="Purchased volume_x000a_(in EUR)" dataDxfId="1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9" totalsRowShown="0" headerRowDxfId="10" headerRowBorderDxfId="9" tableBorderDxfId="8" totalsRowBorderDxfId="7">
  <autoFilter ref="A7:G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 dataCellStyle="Comma"/>
    <tableColumn id="3" xr3:uid="{00000000-0010-0000-0100-000003000000}" name="Average price _x000a_(in EUR)" dataDxfId="4"/>
    <tableColumn id="4" xr3:uid="{00000000-0010-0000-0100-000004000000}" name="Percentage of share capital (1)" dataDxfId="3" dataCellStyle="Percent">
      <calculatedColumnFormula>TABLE2[[#This Row],[Numbers of shares acquired]]/shares</calculatedColumnFormula>
    </tableColumn>
    <tableColumn id="5" xr3:uid="{00000000-0010-0000-0100-000005000000}" name="Purchased volume_x000a_(in EUR)" dataDxfId="2" dataCellStyle="Comma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A16" sqref="A16:E16"/>
    </sheetView>
  </sheetViews>
  <sheetFormatPr defaultColWidth="10.6640625" defaultRowHeight="13.2" x14ac:dyDescent="0.25"/>
  <cols>
    <col min="1" max="1" width="24.109375" style="2" customWidth="1"/>
    <col min="2" max="2" width="19.88671875" style="2" customWidth="1"/>
    <col min="3" max="3" width="25.109375" style="2" customWidth="1"/>
    <col min="4" max="4" width="21.44140625" style="2" customWidth="1"/>
    <col min="5" max="5" width="22.109375" style="2" customWidth="1"/>
    <col min="6" max="6" width="19.88671875" style="2" hidden="1" customWidth="1"/>
  </cols>
  <sheetData>
    <row r="1" spans="1:6" ht="31.5" customHeight="1" x14ac:dyDescent="0.25"/>
    <row r="2" spans="1:6" ht="20.25" customHeight="1" x14ac:dyDescent="0.4">
      <c r="A2" s="1" t="s">
        <v>0</v>
      </c>
    </row>
    <row r="3" spans="1:6" x14ac:dyDescent="0.25">
      <c r="A3" t="s">
        <v>1</v>
      </c>
    </row>
    <row r="4" spans="1:6" x14ac:dyDescent="0.25">
      <c r="A4" t="s">
        <v>2</v>
      </c>
    </row>
    <row r="7" spans="1:6" ht="33" customHeigh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ht="15.75" customHeight="1" x14ac:dyDescent="0.25">
      <c r="A8" s="12" t="s">
        <v>9</v>
      </c>
      <c r="B8" s="13">
        <v>12134305</v>
      </c>
      <c r="C8" s="14">
        <v>10.0541</v>
      </c>
      <c r="D8" s="15">
        <v>9.6891691882320576E-3</v>
      </c>
      <c r="E8" s="13">
        <v>121999999</v>
      </c>
      <c r="F8" s="16">
        <v>1252357634</v>
      </c>
    </row>
    <row r="9" spans="1:6" ht="15.75" customHeight="1" x14ac:dyDescent="0.25">
      <c r="A9" s="12" t="s">
        <v>10</v>
      </c>
      <c r="B9" s="13">
        <v>55554320</v>
      </c>
      <c r="C9" s="14">
        <v>10.7965</v>
      </c>
      <c r="D9" s="15">
        <v>4.4793803423125257E-2</v>
      </c>
      <c r="E9" s="13">
        <v>599789998</v>
      </c>
      <c r="F9" s="16">
        <v>1240223329</v>
      </c>
    </row>
    <row r="10" spans="1:6" ht="15.75" customHeight="1" x14ac:dyDescent="0.25">
      <c r="A10" s="12" t="s">
        <v>11</v>
      </c>
      <c r="B10" s="13">
        <v>32697128</v>
      </c>
      <c r="C10" s="14">
        <f>Programme!$E10/Programme!$B10</f>
        <v>15.2059198851471</v>
      </c>
      <c r="D10" s="15">
        <f>B10/shares</f>
        <v>2.7600222299729291E-2</v>
      </c>
      <c r="E10" s="13">
        <v>497189908.84240001</v>
      </c>
      <c r="F10" s="16">
        <v>1184669009</v>
      </c>
    </row>
    <row r="11" spans="1:6" ht="17.100000000000001" customHeight="1" thickBot="1" x14ac:dyDescent="0.3">
      <c r="A11" s="4" t="s">
        <v>12</v>
      </c>
      <c r="B11" s="17">
        <f>SUBTOTAL(109,Programme!$B$8:$B$10)</f>
        <v>100385753</v>
      </c>
      <c r="C11" s="18">
        <f>Programme!$E$11/Programme!$B$11</f>
        <v>12.142957236595118</v>
      </c>
      <c r="D11" s="19"/>
      <c r="E11" s="17">
        <f>SUBTOTAL(109,Programme!$E$8:$E$10)</f>
        <v>1218979905.8424001</v>
      </c>
      <c r="F11" s="3"/>
    </row>
    <row r="12" spans="1:6" ht="13.5" customHeight="1" thickTop="1" x14ac:dyDescent="0.25"/>
    <row r="14" spans="1:6" x14ac:dyDescent="0.25">
      <c r="A14" s="57" t="s">
        <v>13</v>
      </c>
      <c r="B14" s="58"/>
      <c r="C14" s="58"/>
      <c r="D14" s="58"/>
      <c r="E14" s="58"/>
    </row>
    <row r="15" spans="1:6" x14ac:dyDescent="0.25">
      <c r="A15" s="57" t="s">
        <v>14</v>
      </c>
      <c r="B15" s="58"/>
      <c r="C15" s="58"/>
      <c r="D15" s="58"/>
      <c r="E15" s="58"/>
    </row>
    <row r="16" spans="1:6" x14ac:dyDescent="0.25">
      <c r="A16" s="57" t="s">
        <v>15</v>
      </c>
      <c r="B16" s="58"/>
      <c r="C16" s="58"/>
      <c r="D16" s="58"/>
      <c r="E16" s="58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7"/>
  <sheetViews>
    <sheetView showGridLines="0" view="pageLayout" zoomScale="115" zoomScaleNormal="100" zoomScalePageLayoutView="115" workbookViewId="0">
      <selection activeCell="A13" sqref="A13"/>
    </sheetView>
  </sheetViews>
  <sheetFormatPr defaultColWidth="10.6640625" defaultRowHeight="13.2" x14ac:dyDescent="0.25"/>
  <cols>
    <col min="1" max="1" width="10" style="2" customWidth="1"/>
    <col min="2" max="2" width="1.6640625" style="2" customWidth="1"/>
    <col min="3" max="3" width="10" style="2" customWidth="1"/>
    <col min="4" max="4" width="16.33203125" style="2" customWidth="1"/>
    <col min="5" max="5" width="13.5546875" style="2" customWidth="1"/>
    <col min="6" max="6" width="14.88671875" style="2" customWidth="1"/>
    <col min="7" max="7" width="20.109375" style="2" customWidth="1"/>
    <col min="8" max="8" width="1.44140625" style="2" hidden="1" customWidth="1"/>
  </cols>
  <sheetData>
    <row r="1" spans="1:8" ht="45.75" customHeight="1" x14ac:dyDescent="0.25"/>
    <row r="2" spans="1:8" ht="20.25" customHeight="1" x14ac:dyDescent="0.4">
      <c r="A2" s="1" t="s">
        <v>11</v>
      </c>
      <c r="B2" s="1"/>
      <c r="C2" s="1"/>
    </row>
    <row r="3" spans="1:8" x14ac:dyDescent="0.25">
      <c r="A3" t="s">
        <v>1</v>
      </c>
    </row>
    <row r="4" spans="1:8" x14ac:dyDescent="0.25">
      <c r="A4" t="s">
        <v>2</v>
      </c>
    </row>
    <row r="5" spans="1:8" x14ac:dyDescent="0.25">
      <c r="A5" s="5" t="s">
        <v>16</v>
      </c>
      <c r="B5" s="5"/>
      <c r="C5" s="5">
        <v>45603</v>
      </c>
      <c r="D5" s="6" t="s">
        <v>17</v>
      </c>
      <c r="E5" s="5">
        <v>45660</v>
      </c>
    </row>
    <row r="6" spans="1:8" x14ac:dyDescent="0.25">
      <c r="A6" s="5"/>
      <c r="B6" s="5"/>
      <c r="C6" s="5"/>
    </row>
    <row r="7" spans="1:8" ht="33" customHeight="1" x14ac:dyDescent="0.25">
      <c r="A7" s="23" t="s">
        <v>3</v>
      </c>
      <c r="B7" s="9" t="s">
        <v>18</v>
      </c>
      <c r="C7" s="25" t="s">
        <v>19</v>
      </c>
      <c r="D7" s="22" t="s">
        <v>4</v>
      </c>
      <c r="E7" s="10" t="s">
        <v>5</v>
      </c>
      <c r="F7" s="10" t="s">
        <v>6</v>
      </c>
      <c r="G7" s="10" t="s">
        <v>7</v>
      </c>
      <c r="H7" s="11" t="s">
        <v>20</v>
      </c>
    </row>
    <row r="8" spans="1:8" ht="15.75" customHeight="1" x14ac:dyDescent="0.25">
      <c r="A8" s="35">
        <v>45603</v>
      </c>
      <c r="B8" s="35" t="s">
        <v>17</v>
      </c>
      <c r="C8" s="35">
        <v>45604</v>
      </c>
      <c r="D8" s="40">
        <v>1403700</v>
      </c>
      <c r="E8" s="41">
        <f>TABLE1[[#This Row],[Purchased volume
(in EUR)]]/TABLE1[[#This Row],[Numbers of shares acquired]]</f>
        <v>16.028495896559093</v>
      </c>
      <c r="F8" s="38">
        <f>TABLE1[[#This Row],[Numbers of shares acquired]]/shares</f>
        <v>1.1848879217199139E-3</v>
      </c>
      <c r="G8" s="36">
        <v>22499199.690000001</v>
      </c>
      <c r="H8" s="20">
        <f>_xlfn.ISOWEEKNUM('Weekly totals'!$A8)</f>
        <v>45</v>
      </c>
    </row>
    <row r="9" spans="1:8" ht="15.75" customHeight="1" thickBot="1" x14ac:dyDescent="0.3">
      <c r="A9" s="48">
        <v>45607</v>
      </c>
      <c r="B9" s="48" t="s">
        <v>17</v>
      </c>
      <c r="C9" s="48">
        <v>45611</v>
      </c>
      <c r="D9" s="49">
        <v>3792010</v>
      </c>
      <c r="E9" s="50">
        <f>TABLE1[[#This Row],[Purchased volume
(in EUR)]]/TABLE1[[#This Row],[Numbers of shares acquired]]</f>
        <v>15.876166399613924</v>
      </c>
      <c r="F9" s="51">
        <f>TABLE1[[#This Row],[Numbers of shares acquired]]/shares</f>
        <v>3.2009025062628275E-3</v>
      </c>
      <c r="G9" s="52">
        <v>60202581.748999998</v>
      </c>
    </row>
    <row r="10" spans="1:8" ht="15.75" customHeight="1" thickTop="1" x14ac:dyDescent="0.25">
      <c r="A10" s="48">
        <v>45614</v>
      </c>
      <c r="B10" s="48" t="s">
        <v>17</v>
      </c>
      <c r="C10" s="48">
        <v>45618</v>
      </c>
      <c r="D10" s="49">
        <v>3880241</v>
      </c>
      <c r="E10" s="50">
        <f>TABLE1[[#This Row],[Purchased volume
(in EUR)]]/TABLE1[[#This Row],[Numbers of shares acquired]]</f>
        <v>15.753054487363027</v>
      </c>
      <c r="F10" s="51">
        <f>TABLE1[[#This Row],[Numbers of shares acquired]]/shares</f>
        <v>3.2753798491575127E-3</v>
      </c>
      <c r="G10" s="52">
        <v>61125647.897100002</v>
      </c>
    </row>
    <row r="11" spans="1:8" ht="15.75" customHeight="1" x14ac:dyDescent="0.25">
      <c r="A11" s="48">
        <v>45621</v>
      </c>
      <c r="B11" s="48" t="s">
        <v>17</v>
      </c>
      <c r="C11" s="48">
        <v>45625</v>
      </c>
      <c r="D11" s="49">
        <v>6635184</v>
      </c>
      <c r="E11" s="50">
        <f>TABLE1[[#This Row],[Purchased volume
(in EUR)]]/TABLE1[[#This Row],[Numbers of shares acquired]]</f>
        <v>14.409419965896953</v>
      </c>
      <c r="F11" s="51">
        <f>TABLE1[[#This Row],[Numbers of shares acquired]]/shares</f>
        <v>5.6008758139126777E-3</v>
      </c>
      <c r="G11" s="52">
        <v>95609152.807000011</v>
      </c>
    </row>
    <row r="12" spans="1:8" ht="15.75" customHeight="1" x14ac:dyDescent="0.25">
      <c r="A12" s="48">
        <v>45628</v>
      </c>
      <c r="B12" s="48" t="s">
        <v>17</v>
      </c>
      <c r="C12" s="48">
        <v>45632</v>
      </c>
      <c r="D12" s="49">
        <v>5635289</v>
      </c>
      <c r="E12" s="50">
        <f>TABLE1[[#This Row],[Purchased volume
(in EUR)]]/TABLE1[[#This Row],[Numbers of shares acquired]]</f>
        <v>14.85199026248698</v>
      </c>
      <c r="F12" s="51">
        <f>TABLE1[[#This Row],[Numbers of shares acquired]]/shares</f>
        <v>4.7568468130662475E-3</v>
      </c>
      <c r="G12" s="52">
        <v>83695257.354299992</v>
      </c>
    </row>
    <row r="13" spans="1:8" ht="15.75" customHeight="1" x14ac:dyDescent="0.25">
      <c r="A13" s="48">
        <v>45635</v>
      </c>
      <c r="B13" s="48" t="s">
        <v>17</v>
      </c>
      <c r="C13" s="48">
        <v>45639</v>
      </c>
      <c r="D13" s="49">
        <v>5113970</v>
      </c>
      <c r="E13" s="50">
        <f>TABLE1[[#This Row],[Purchased volume
(in EUR)]]/TABLE1[[#This Row],[Numbers of shares acquired]]</f>
        <v>15.153555514600203</v>
      </c>
      <c r="F13" s="51">
        <f>TABLE1[[#This Row],[Numbers of shares acquired]]/shares</f>
        <v>4.3167922526451434E-3</v>
      </c>
      <c r="G13" s="52">
        <v>77494828.295000002</v>
      </c>
    </row>
    <row r="14" spans="1:8" ht="15.75" customHeight="1" x14ac:dyDescent="0.25">
      <c r="A14" s="48">
        <v>45642</v>
      </c>
      <c r="B14" s="48" t="s">
        <v>17</v>
      </c>
      <c r="C14" s="48">
        <v>45646</v>
      </c>
      <c r="D14" s="49">
        <v>4617673</v>
      </c>
      <c r="E14" s="50">
        <f>TABLE1[[#This Row],[Purchased volume
(in EUR)]]/TABLE1[[#This Row],[Numbers of shares acquired]]</f>
        <v>15.441105117469341</v>
      </c>
      <c r="F14" s="51">
        <f>TABLE1[[#This Row],[Numbers of shares acquired]]/shares</f>
        <v>3.897859203641918E-3</v>
      </c>
      <c r="G14" s="52">
        <v>71301974.191100001</v>
      </c>
    </row>
    <row r="15" spans="1:8" ht="15.75" customHeight="1" x14ac:dyDescent="0.25">
      <c r="A15" s="48">
        <v>45656</v>
      </c>
      <c r="B15" s="48" t="s">
        <v>17</v>
      </c>
      <c r="C15" s="48">
        <v>45660</v>
      </c>
      <c r="D15" s="49">
        <v>1619061</v>
      </c>
      <c r="E15" s="50">
        <f>TABLE1[[#This Row],[Purchased volume
(in EUR)]]/TABLE1[[#This Row],[Numbers of shares acquired]]</f>
        <v>15.602418228158173</v>
      </c>
      <c r="F15" s="51">
        <f>TABLE1[[#This Row],[Numbers of shares acquired]]/shares</f>
        <v>1.3666779393230503E-3</v>
      </c>
      <c r="G15" s="52">
        <v>25261266.858899999</v>
      </c>
    </row>
    <row r="16" spans="1:8" ht="17.100000000000001" customHeight="1" x14ac:dyDescent="0.25">
      <c r="A16" s="26" t="s">
        <v>12</v>
      </c>
      <c r="B16" s="26"/>
      <c r="C16" s="26"/>
      <c r="D16" s="27">
        <f>SUBTOTAL(109,TABLE1[Numbers of shares acquired])</f>
        <v>32697128</v>
      </c>
      <c r="E16" s="28">
        <f>SUBTOTAL(109,TABLE1[Purchased volume
(in EUR)])/SUBTOTAL(109,TABLE1[Numbers of shares acquired])</f>
        <v>15.2059198851471</v>
      </c>
      <c r="F16" s="29">
        <f>SUBTOTAL(109,TABLE1[Numbers of shares acquired])/shares</f>
        <v>2.7600222299729291E-2</v>
      </c>
      <c r="G16" s="30">
        <f>SUBTOTAL(9,TABLE1[Purchased volume
(in EUR)])</f>
        <v>497189908.84240001</v>
      </c>
      <c r="H16" s="21"/>
    </row>
    <row r="17" spans="1:7" ht="13.5" customHeight="1" x14ac:dyDescent="0.25"/>
    <row r="18" spans="1:7" ht="12.75" customHeight="1" x14ac:dyDescent="0.25"/>
    <row r="19" spans="1:7" ht="12.75" customHeight="1" x14ac:dyDescent="0.25">
      <c r="A19" t="s">
        <v>21</v>
      </c>
    </row>
    <row r="20" spans="1:7" ht="12.75" customHeight="1" x14ac:dyDescent="0.25">
      <c r="A20" s="46"/>
    </row>
    <row r="21" spans="1:7" ht="12.75" customHeight="1" x14ac:dyDescent="0.25"/>
    <row r="22" spans="1:7" ht="12.75" customHeight="1" x14ac:dyDescent="0.25">
      <c r="D22" s="7"/>
    </row>
    <row r="23" spans="1:7" ht="12.75" customHeight="1" x14ac:dyDescent="0.25"/>
    <row r="24" spans="1:7" ht="12.75" customHeight="1" x14ac:dyDescent="0.25"/>
    <row r="25" spans="1:7" ht="12.75" customHeight="1" x14ac:dyDescent="0.25">
      <c r="A25" s="46"/>
      <c r="B25" s="46"/>
      <c r="C25" s="46"/>
      <c r="D25" s="46"/>
      <c r="E25" s="46"/>
      <c r="F25" s="46"/>
      <c r="G25" s="46"/>
    </row>
    <row r="26" spans="1:7" ht="12.75" customHeight="1" x14ac:dyDescent="0.25">
      <c r="A26" s="46"/>
      <c r="B26" s="46"/>
      <c r="C26" s="46"/>
      <c r="D26" s="46"/>
      <c r="E26" s="46"/>
      <c r="F26" s="46"/>
      <c r="G26" s="46"/>
    </row>
    <row r="27" spans="1:7" ht="12.75" customHeight="1" x14ac:dyDescent="0.25">
      <c r="A27" s="46"/>
      <c r="B27" s="46"/>
      <c r="C27" s="46"/>
      <c r="D27" s="46"/>
      <c r="E27" s="46"/>
      <c r="F27" s="46"/>
      <c r="G27" s="46"/>
    </row>
  </sheetData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1"/>
  <sheetViews>
    <sheetView showGridLines="0" tabSelected="1" view="pageLayout" zoomScaleNormal="100" workbookViewId="0">
      <selection activeCell="E10" sqref="E10"/>
    </sheetView>
  </sheetViews>
  <sheetFormatPr defaultColWidth="10.6640625" defaultRowHeight="13.2" x14ac:dyDescent="0.25"/>
  <cols>
    <col min="1" max="1" width="12.33203125" style="2" customWidth="1"/>
    <col min="2" max="2" width="15.6640625" style="2" customWidth="1"/>
    <col min="3" max="3" width="14.109375" style="2" customWidth="1"/>
    <col min="4" max="4" width="15.109375" style="2" customWidth="1"/>
    <col min="5" max="5" width="17.6640625" style="2" customWidth="1"/>
    <col min="6" max="6" width="1.44140625" style="8" hidden="1" customWidth="1"/>
    <col min="7" max="7" width="11.44140625" style="2" customWidth="1"/>
  </cols>
  <sheetData>
    <row r="1" spans="1:7" ht="24.75" customHeight="1" x14ac:dyDescent="0.25"/>
    <row r="2" spans="1:7" ht="20.25" customHeight="1" x14ac:dyDescent="0.4">
      <c r="A2" s="1" t="s">
        <v>11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s="5" t="s">
        <v>16</v>
      </c>
      <c r="B5" s="5">
        <v>45656</v>
      </c>
      <c r="C5" s="6" t="s">
        <v>17</v>
      </c>
      <c r="D5" s="5">
        <v>45660</v>
      </c>
    </row>
    <row r="6" spans="1:7" x14ac:dyDescent="0.25">
      <c r="A6" s="5"/>
      <c r="C6" s="5"/>
    </row>
    <row r="7" spans="1:7" ht="33" customHeight="1" x14ac:dyDescent="0.25">
      <c r="A7" s="42" t="s">
        <v>3</v>
      </c>
      <c r="B7" s="42" t="s">
        <v>4</v>
      </c>
      <c r="C7" s="42" t="s">
        <v>5</v>
      </c>
      <c r="D7" s="42" t="s">
        <v>6</v>
      </c>
      <c r="E7" s="42" t="s">
        <v>7</v>
      </c>
      <c r="F7" s="43" t="s">
        <v>22</v>
      </c>
      <c r="G7" s="44" t="s">
        <v>23</v>
      </c>
    </row>
    <row r="8" spans="1:7" ht="14.25" customHeight="1" x14ac:dyDescent="0.25">
      <c r="A8" s="35">
        <v>45659</v>
      </c>
      <c r="B8" s="36">
        <v>822561</v>
      </c>
      <c r="C8" s="37">
        <v>15.514900000000001</v>
      </c>
      <c r="D8" s="38">
        <f>TABLE2[[#This Row],[Numbers of shares acquired]]/shares</f>
        <v>6.9433824448091052E-4</v>
      </c>
      <c r="E8" s="36">
        <v>12761951.6589</v>
      </c>
      <c r="F8" s="39">
        <f>_xlfn.ISOWEEKNUM('Daily totals'!$A8)</f>
        <v>1</v>
      </c>
      <c r="G8" s="53" t="s">
        <v>23</v>
      </c>
    </row>
    <row r="9" spans="1:7" ht="14.25" customHeight="1" thickBot="1" x14ac:dyDescent="0.3">
      <c r="A9" s="48">
        <v>45660</v>
      </c>
      <c r="B9" s="52">
        <v>796500</v>
      </c>
      <c r="C9" s="54">
        <v>15.6928</v>
      </c>
      <c r="D9" s="51">
        <f>TABLE2[[#This Row],[Numbers of shares acquired]]/shares</f>
        <v>6.7233969484213965E-4</v>
      </c>
      <c r="E9" s="52">
        <v>12499315.199999999</v>
      </c>
      <c r="F9" s="55">
        <f>_xlfn.ISOWEEKNUM('Daily totals'!$A8)</f>
        <v>1</v>
      </c>
      <c r="G9" s="56" t="s">
        <v>23</v>
      </c>
    </row>
    <row r="10" spans="1:7" ht="17.100000000000001" customHeight="1" thickTop="1" x14ac:dyDescent="0.25">
      <c r="A10" s="26" t="s">
        <v>12</v>
      </c>
      <c r="B10" s="31">
        <f>SUBTOTAL(109,TABLE2[Numbers of shares acquired])</f>
        <v>1619061</v>
      </c>
      <c r="C10" s="32">
        <f>SUBTOTAL(109,TABLE2[Purchased volume
(in EUR)])/SUBTOTAL(109,TABLE2[Numbers of shares acquired])</f>
        <v>15.602418228158173</v>
      </c>
      <c r="D10" s="45">
        <f>SUBTOTAL(109,TABLE2[Numbers of shares acquired])/shares</f>
        <v>1.3666779393230503E-3</v>
      </c>
      <c r="E10" s="31">
        <f>SUBTOTAL(109,TABLE2[Purchased volume
(in EUR)])</f>
        <v>25261266.858899999</v>
      </c>
      <c r="F10" s="33"/>
      <c r="G10" s="34"/>
    </row>
    <row r="11" spans="1:7" ht="13.5" customHeight="1" x14ac:dyDescent="0.25"/>
    <row r="12" spans="1:7" ht="12.75" customHeight="1" x14ac:dyDescent="0.25"/>
    <row r="13" spans="1:7" ht="31.5" customHeight="1" x14ac:dyDescent="0.25">
      <c r="B13" s="24"/>
      <c r="C13" s="24"/>
      <c r="D13" s="24"/>
      <c r="E13" s="24"/>
    </row>
    <row r="14" spans="1:7" ht="12.75" customHeight="1" x14ac:dyDescent="0.25"/>
    <row r="15" spans="1:7" ht="12.75" customHeight="1" x14ac:dyDescent="0.25"/>
    <row r="16" spans="1:7" ht="12.75" customHeight="1" x14ac:dyDescent="0.25">
      <c r="A16" s="58"/>
      <c r="B16" s="58"/>
      <c r="C16" s="58"/>
      <c r="D16" s="58"/>
      <c r="E16" s="58"/>
      <c r="F16" s="60"/>
      <c r="G16" s="58"/>
    </row>
    <row r="17" spans="1:7" ht="23.25" customHeight="1" x14ac:dyDescent="0.25">
      <c r="A17" s="59" t="s">
        <v>21</v>
      </c>
      <c r="B17" s="58"/>
      <c r="C17" s="58"/>
      <c r="D17" s="58"/>
      <c r="E17" s="58"/>
      <c r="F17" s="60"/>
      <c r="G17" s="58"/>
    </row>
    <row r="18" spans="1:7" ht="12.75" customHeight="1" x14ac:dyDescent="0.25">
      <c r="A18" s="59"/>
      <c r="B18" s="58"/>
      <c r="C18" s="58"/>
      <c r="D18" s="58"/>
      <c r="E18" s="58"/>
      <c r="F18" s="60"/>
      <c r="G18" s="58"/>
    </row>
    <row r="19" spans="1:7" ht="12.75" customHeight="1" x14ac:dyDescent="0.25">
      <c r="A19" s="59"/>
      <c r="B19" s="58"/>
      <c r="C19" s="58"/>
      <c r="D19" s="58"/>
      <c r="E19" s="58"/>
      <c r="F19" s="60"/>
      <c r="G19" s="58"/>
    </row>
    <row r="20" spans="1:7" ht="12.75" customHeight="1" x14ac:dyDescent="0.25">
      <c r="A20" s="59"/>
      <c r="B20" s="58"/>
      <c r="C20" s="58"/>
      <c r="D20" s="58"/>
      <c r="E20" s="58"/>
      <c r="F20" s="60"/>
      <c r="G20" s="58"/>
    </row>
    <row r="21" spans="1:7" ht="12.75" customHeight="1" x14ac:dyDescent="0.25">
      <c r="A21" s="47"/>
    </row>
  </sheetData>
  <mergeCells count="5">
    <mergeCell ref="A17:G17"/>
    <mergeCell ref="A18:G18"/>
    <mergeCell ref="A20:G20"/>
    <mergeCell ref="A16:G16"/>
    <mergeCell ref="A19:G19"/>
  </mergeCell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Programme</vt:lpstr>
      <vt:lpstr>Weekly totals</vt:lpstr>
      <vt:lpstr>Daily totals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Madjlessi, Jutta</cp:lastModifiedBy>
  <cp:lastPrinted>2024-10-25T14:31:09Z</cp:lastPrinted>
  <dcterms:created xsi:type="dcterms:W3CDTF">2022-03-16T09:35:15Z</dcterms:created>
  <dcterms:modified xsi:type="dcterms:W3CDTF">2025-01-06T11:10:16Z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