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2026\Weekly\"/>
    </mc:Choice>
  </mc:AlternateContent>
  <xr:revisionPtr revIDLastSave="0" documentId="13_ncr:1_{582D12CA-4B91-4DBC-B39D-36804C0A05B8}" xr6:coauthVersionLast="47" xr6:coauthVersionMax="47" xr10:uidLastSave="{00000000-0000-0000-0000-000000000000}"/>
  <bookViews>
    <workbookView xWindow="1005" yWindow="630" windowWidth="33210" windowHeight="18465" tabRatio="796" xr2:uid="{00000000-000D-0000-FFFF-FFFF00000000}"/>
  </bookViews>
  <sheets>
    <sheet name="Weekly totals" sheetId="2" r:id="rId1"/>
    <sheet name="Daily totals" sheetId="3" r:id="rId2"/>
    <sheet name="Details 02 Mar 2026" sheetId="4" r:id="rId3"/>
    <sheet name="Details 03 Mar 2026" sheetId="5" r:id="rId4"/>
    <sheet name="Details 04 Mar 2026" sheetId="6" r:id="rId5"/>
    <sheet name="Details 05 Mar 2026" sheetId="7" r:id="rId6"/>
    <sheet name="Details 06 Mar 2026" sheetId="8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C9" i="8" s="1"/>
  <c r="B1" i="8"/>
  <c r="B9" i="7"/>
  <c r="C9" i="7" s="1"/>
  <c r="B1" i="7"/>
  <c r="B9" i="6"/>
  <c r="C9" i="6" s="1"/>
  <c r="B1" i="6"/>
  <c r="E13" i="3" l="1"/>
  <c r="B13" i="3"/>
  <c r="E5" i="2" l="1"/>
  <c r="B9" i="5"/>
  <c r="C9" i="5" s="1"/>
  <c r="B9" i="4"/>
  <c r="C9" i="4" s="1"/>
  <c r="C5" i="2"/>
  <c r="B1" i="4" l="1"/>
  <c r="B1" i="5" l="1"/>
  <c r="C13" i="3"/>
  <c r="D13" i="3"/>
  <c r="F21" i="2"/>
  <c r="D21" i="2"/>
  <c r="B5" i="3" l="1"/>
  <c r="D5" i="3" l="1"/>
  <c r="E21" i="2" l="1"/>
  <c r="G21" i="2"/>
</calcChain>
</file>

<file path=xl/sharedStrings.xml><?xml version="1.0" encoding="utf-8"?>
<sst xmlns="http://schemas.openxmlformats.org/spreadsheetml/2006/main" count="121" uniqueCount="29">
  <si>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</si>
  <si>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</si>
  <si>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</si>
  <si>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</si>
  <si>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</si>
  <si>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</si>
  <si>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</si>
  <si>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</si>
  <si>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</si>
  <si>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</si>
  <si>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</si>
  <si>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</si>
  <si>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</si>
  <si>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</si>
  <si>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</si>
  <si>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</si>
  <si>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</si>
  <si>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</si>
  <si>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</si>
  <si>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</si>
  <si>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</si>
  <si>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</si>
  <si>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</si>
  <si>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</si>
  <si>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total</t>
  </si>
  <si>
    <t>AQEU</t>
  </si>
  <si>
    <t>TQEX</t>
  </si>
  <si>
    <t>(1) For the Share Buyback 2026/I, the quota “Percentage of share capital” is calculated on the basis of the shares issued as of 31 December 2025 (1,127,496,195 shares).</t>
  </si>
  <si>
    <t>Share Buyback 2026/I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</si>
</sst>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166" fontId="9" fillId="3" borderId="7" xfId="1" applyNumberFormat="1" applyFont="1" applyFill="1" applyBorder="1" applyAlignment="1">
      <alignment horizontal="right" vertical="center"/>
    </xf>
    <xf numFmtId="167" fontId="9" fillId="3" borderId="7" xfId="0" applyNumberFormat="1" applyFont="1" applyFill="1" applyBorder="1">
      <alignment vertical="center"/>
    </xf>
    <xf numFmtId="10" fontId="9" fillId="3" borderId="7" xfId="0" applyNumberFormat="1" applyFont="1" applyFill="1" applyBorder="1">
      <alignment vertical="center"/>
    </xf>
    <xf numFmtId="166" fontId="9" fillId="3" borderId="7" xfId="1" applyNumberFormat="1" applyFont="1" applyFill="1" applyBorder="1" applyAlignment="1">
      <alignment vertical="center"/>
    </xf>
    <xf numFmtId="166" fontId="2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1085684</xdr:colOff>
      <xdr:row>1</xdr:row>
      <xdr:rowOff>91912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E1E186-2A63-4E86-AF65-3C603AE8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B86FE6-13BD-4AD9-A5AB-58750794B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01C8F-0B11-48B3-A360-D9D2E2BCD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163835-C4F2-457B-B762-FA4FC58EE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DBF463-39F9-4972-BFBC-A7C2470BA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1FF319-DB1F-4FA1-A738-C191FE80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20" totalsRowShown="0" headerRowDxfId="17">
  <autoFilter ref="A7:G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32"/>
  <sheetViews>
    <sheetView showGridLines="0" tabSelected="1" view="pageLayout" zoomScaleNormal="100" workbookViewId="0">
      <selection activeCell="A8" sqref="A8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28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46065</v>
      </c>
      <c r="D5" s="4" t="s">
        <v>8</v>
      </c>
      <c r="E5" s="3">
        <f>MAX(Weekly[to])</f>
        <v>46087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3">
        <v>46065</v>
      </c>
      <c r="B8" s="33" t="s">
        <v>8</v>
      </c>
      <c r="C8" s="33">
        <v>46066</v>
      </c>
      <c r="D8" s="38">
        <v>1840651</v>
      </c>
      <c r="E8" s="39">
        <v>34.145299999999999</v>
      </c>
      <c r="F8" s="40">
        <v>1.6000000000000001E-3</v>
      </c>
      <c r="G8" s="41">
        <v>62849601.020000003</v>
      </c>
    </row>
    <row r="9" spans="1:8" ht="15.75" customHeight="1">
      <c r="A9" s="33">
        <v>46069</v>
      </c>
      <c r="B9" s="33" t="s">
        <v>8</v>
      </c>
      <c r="C9" s="37">
        <v>46073</v>
      </c>
      <c r="D9" s="38">
        <v>4448507</v>
      </c>
      <c r="E9" s="39">
        <v>33.664700000000003</v>
      </c>
      <c r="F9" s="40">
        <v>3.8999999999999998E-3</v>
      </c>
      <c r="G9" s="41">
        <v>149757565.50999999</v>
      </c>
    </row>
    <row r="10" spans="1:8" ht="15.75" customHeight="1">
      <c r="A10" s="35">
        <v>46076</v>
      </c>
      <c r="B10" s="33" t="s">
        <v>8</v>
      </c>
      <c r="C10" s="35">
        <v>46080</v>
      </c>
      <c r="D10" s="38">
        <v>3933424</v>
      </c>
      <c r="E10" s="39">
        <v>35.0839</v>
      </c>
      <c r="F10" s="40">
        <v>3.5000000000000001E-3</v>
      </c>
      <c r="G10" s="41">
        <v>137999905.99000001</v>
      </c>
    </row>
    <row r="11" spans="1:8" ht="15.75" customHeight="1">
      <c r="A11" s="35">
        <v>46083</v>
      </c>
      <c r="B11" s="35" t="s">
        <v>8</v>
      </c>
      <c r="C11" s="35">
        <v>46087</v>
      </c>
      <c r="D11" s="38">
        <v>5193920</v>
      </c>
      <c r="E11" s="39">
        <v>31.9604</v>
      </c>
      <c r="F11" s="40">
        <v>4.5999999999999999E-3</v>
      </c>
      <c r="G11" s="41">
        <v>165999896.49000001</v>
      </c>
    </row>
    <row r="12" spans="1:8" ht="15.75" customHeight="1">
      <c r="A12" s="65"/>
      <c r="B12" s="65"/>
      <c r="C12" s="65"/>
      <c r="D12" s="38"/>
      <c r="E12" s="39"/>
      <c r="F12" s="40"/>
      <c r="G12" s="41"/>
    </row>
    <row r="13" spans="1:8" ht="15.75" customHeight="1">
      <c r="A13" s="65"/>
      <c r="B13" s="65"/>
      <c r="C13" s="65"/>
      <c r="D13" s="38"/>
      <c r="E13" s="39"/>
      <c r="F13" s="40"/>
      <c r="G13" s="41"/>
    </row>
    <row r="14" spans="1:8" ht="15.75" customHeight="1">
      <c r="A14" s="65"/>
      <c r="B14" s="65"/>
      <c r="C14" s="65"/>
      <c r="D14" s="38"/>
      <c r="E14" s="39"/>
      <c r="F14" s="40"/>
      <c r="G14" s="41"/>
    </row>
    <row r="15" spans="1:8" ht="15.75" customHeight="1">
      <c r="A15" s="65"/>
      <c r="B15" s="65"/>
      <c r="C15" s="65"/>
      <c r="D15" s="38"/>
      <c r="E15" s="39"/>
      <c r="F15" s="40"/>
      <c r="G15" s="41"/>
    </row>
    <row r="16" spans="1:8" ht="15.75" customHeight="1">
      <c r="A16" s="65"/>
      <c r="B16" s="65"/>
      <c r="C16" s="65"/>
      <c r="D16" s="38"/>
      <c r="E16" s="39"/>
      <c r="F16" s="40"/>
      <c r="G16" s="41"/>
    </row>
    <row r="17" spans="1:7" ht="15.75" customHeight="1">
      <c r="A17" s="65"/>
      <c r="B17" s="65"/>
      <c r="C17" s="65"/>
      <c r="D17" s="38"/>
      <c r="E17" s="39"/>
      <c r="F17" s="40"/>
      <c r="G17" s="41"/>
    </row>
    <row r="18" spans="1:7" ht="15.75" customHeight="1">
      <c r="A18" s="65"/>
      <c r="B18" s="65"/>
      <c r="C18" s="65"/>
      <c r="D18" s="66"/>
      <c r="E18" s="67"/>
      <c r="F18" s="68"/>
      <c r="G18" s="69"/>
    </row>
    <row r="19" spans="1:7" ht="15.75" customHeight="1">
      <c r="A19" s="65"/>
      <c r="B19" s="65"/>
      <c r="C19" s="65"/>
      <c r="D19" s="38"/>
      <c r="E19" s="39"/>
      <c r="F19" s="40"/>
      <c r="G19" s="41"/>
    </row>
    <row r="20" spans="1:7" ht="15.75" customHeight="1">
      <c r="A20" s="65"/>
      <c r="B20" s="65"/>
      <c r="C20" s="65"/>
      <c r="D20" s="38"/>
      <c r="E20" s="39"/>
      <c r="F20" s="40"/>
      <c r="G20" s="41"/>
    </row>
    <row r="21" spans="1:7" ht="17.100000000000001" customHeight="1" thickBot="1">
      <c r="A21" s="11" t="s">
        <v>6</v>
      </c>
      <c r="B21" s="11"/>
      <c r="C21" s="11"/>
      <c r="D21" s="12">
        <f>SUBTOTAL(109,Weekly[Numbers of shares acquired])</f>
        <v>15416502</v>
      </c>
      <c r="E21" s="13">
        <f>SUBTOTAL(109,Weekly[Purchased volume
(in EUR)])/SUBTOTAL(109,Weekly[Numbers of shares acquired])</f>
        <v>33.509999156099092</v>
      </c>
      <c r="F21" s="14">
        <f>SUBTOTAL(109,Weekly[Numbers of shares acquired])/shares</f>
        <v>1.3673218648866482E-2</v>
      </c>
      <c r="G21" s="15">
        <f>SUBTOTAL(9,Weekly[Purchased volume
(in EUR)])</f>
        <v>516606969.00999999</v>
      </c>
    </row>
    <row r="22" spans="1:7" ht="13.5" customHeight="1" thickTop="1"/>
    <row r="23" spans="1:7" ht="12.75" customHeight="1"/>
    <row r="24" spans="1:7" ht="30" customHeight="1">
      <c r="A24" s="71" t="s">
        <v>27</v>
      </c>
      <c r="B24" s="71"/>
      <c r="C24" s="71"/>
      <c r="D24" s="71"/>
      <c r="E24" s="71"/>
      <c r="F24" s="71"/>
      <c r="G24" s="71"/>
    </row>
    <row r="25" spans="1:7" ht="12.75" customHeight="1">
      <c r="A25" s="20"/>
    </row>
    <row r="26" spans="1:7" ht="12.75" customHeight="1"/>
    <row r="27" spans="1:7" ht="12.75" customHeight="1">
      <c r="D27" s="5"/>
    </row>
    <row r="28" spans="1:7" ht="12.75" customHeight="1"/>
    <row r="29" spans="1:7" ht="12.75" customHeight="1"/>
    <row r="30" spans="1:7" ht="12.75" customHeight="1">
      <c r="A30" s="20"/>
      <c r="B30" s="20"/>
      <c r="C30" s="20"/>
      <c r="D30" s="20"/>
      <c r="E30" s="20"/>
      <c r="F30" s="20"/>
      <c r="G30" s="20"/>
    </row>
    <row r="31" spans="1:7" ht="12.75" customHeight="1">
      <c r="A31" s="20"/>
      <c r="B31" s="20"/>
      <c r="C31" s="20"/>
      <c r="D31" s="20"/>
      <c r="E31" s="20"/>
      <c r="F31" s="20"/>
      <c r="G31" s="20"/>
    </row>
    <row r="32" spans="1:7" ht="12.75" customHeight="1">
      <c r="A32" s="20"/>
      <c r="B32" s="20"/>
      <c r="C32" s="20"/>
      <c r="D32" s="20"/>
      <c r="E32" s="20"/>
      <c r="F32" s="20"/>
      <c r="G32" s="20"/>
    </row>
  </sheetData>
  <mergeCells count="1">
    <mergeCell ref="A24:G24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F12" sqref="F12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28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46083</v>
      </c>
      <c r="C5" s="4" t="s">
        <v>8</v>
      </c>
      <c r="D5" s="3">
        <f>MAX(Daily[Date])</f>
        <v>46087</v>
      </c>
    </row>
    <row r="6" spans="1:7">
      <c r="A6" s="3"/>
      <c r="C6" s="3"/>
    </row>
    <row r="7" spans="1:7" ht="33" customHeight="1">
      <c r="A7" s="7" t="s">
        <v>2</v>
      </c>
      <c r="B7" s="7" t="s">
        <v>3</v>
      </c>
      <c r="C7" s="7" t="s">
        <v>4</v>
      </c>
      <c r="D7" s="7" t="s">
        <v>22</v>
      </c>
      <c r="E7" s="7" t="s">
        <v>5</v>
      </c>
      <c r="F7" s="6" t="s">
        <v>11</v>
      </c>
    </row>
    <row r="8" spans="1:7" ht="15.6" customHeight="1">
      <c r="A8" s="42">
        <v>46083</v>
      </c>
      <c r="B8" s="38">
        <v>924867</v>
      </c>
      <c r="C8" s="39">
        <v>33.518300000000004</v>
      </c>
      <c r="D8" s="40">
        <v>8.0000000000000004E-4</v>
      </c>
      <c r="E8" s="41">
        <v>30999969.57</v>
      </c>
      <c r="F8" s="34" t="s">
        <v>23</v>
      </c>
    </row>
    <row r="9" spans="1:7" ht="15.6" customHeight="1">
      <c r="A9" s="43">
        <v>46084</v>
      </c>
      <c r="B9" s="44">
        <v>1067433</v>
      </c>
      <c r="C9" s="45">
        <v>31.8521</v>
      </c>
      <c r="D9" s="46">
        <v>8.9999999999999998E-4</v>
      </c>
      <c r="E9" s="47">
        <v>33999982.659999996</v>
      </c>
      <c r="F9" s="36" t="s">
        <v>23</v>
      </c>
    </row>
    <row r="10" spans="1:7" ht="15.6" customHeight="1">
      <c r="A10" s="43">
        <v>46085</v>
      </c>
      <c r="B10" s="44">
        <v>1032156</v>
      </c>
      <c r="C10" s="45">
        <v>31.971900000000002</v>
      </c>
      <c r="D10" s="46">
        <v>8.9999999999999998E-4</v>
      </c>
      <c r="E10" s="47">
        <v>32999988.420000002</v>
      </c>
      <c r="F10" s="36" t="s">
        <v>23</v>
      </c>
    </row>
    <row r="11" spans="1:7" ht="15.6" customHeight="1">
      <c r="A11" s="43">
        <v>46086</v>
      </c>
      <c r="B11" s="44">
        <v>1068382</v>
      </c>
      <c r="C11" s="45">
        <v>31.823799999999999</v>
      </c>
      <c r="D11" s="46">
        <v>8.9999999999999998E-4</v>
      </c>
      <c r="E11" s="47">
        <v>33999975.090000004</v>
      </c>
      <c r="F11" s="36" t="s">
        <v>23</v>
      </c>
    </row>
    <row r="12" spans="1:7" ht="15.6" customHeight="1">
      <c r="A12" s="56">
        <v>46087</v>
      </c>
      <c r="B12" s="57">
        <v>1101082</v>
      </c>
      <c r="C12" s="58">
        <v>30.878699999999998</v>
      </c>
      <c r="D12" s="59">
        <v>1E-3</v>
      </c>
      <c r="E12" s="60">
        <v>33999980.75</v>
      </c>
      <c r="F12" s="36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5193920</v>
      </c>
      <c r="C13" s="17">
        <f>ROUND(E13/B13,4)</f>
        <v>31.9604</v>
      </c>
      <c r="D13" s="19">
        <f>SUBTOTAL(109,Daily[Numbers of shares acquired])/shares</f>
        <v>4.6065964772501961E-3</v>
      </c>
      <c r="E13" s="70">
        <f>SUBTOTAL(109,Daily[Purchased volume
(in EUR)])</f>
        <v>165999896.49000001</v>
      </c>
      <c r="F13" s="18"/>
    </row>
    <row r="14" spans="1:7" ht="13.5" customHeight="1" thickTop="1"/>
    <row r="15" spans="1:7" ht="11.1" customHeight="1">
      <c r="A15" s="72"/>
      <c r="B15" s="72"/>
      <c r="C15" s="72"/>
      <c r="D15" s="72"/>
      <c r="E15" s="72"/>
      <c r="F15" s="72"/>
    </row>
    <row r="16" spans="1:7" ht="33" customHeight="1">
      <c r="A16" s="73" t="s">
        <v>27</v>
      </c>
      <c r="B16" s="73"/>
      <c r="C16" s="73"/>
      <c r="D16" s="73"/>
      <c r="E16" s="73"/>
      <c r="F16" s="73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02 Mar 2026'!A1" tooltip="details" display="details" xr:uid="{0EF37549-3CF1-41AB-8ACC-CF712A4A5348}"/>
    <hyperlink ref="F9" location="'Details 03 Mar 2026'!A1" display="details" xr:uid="{9E45964F-006C-48F6-9039-C10C87C67F3E}"/>
    <hyperlink ref="F10:F12" location="'Details 13 Fev 2026'!A1" display="details" xr:uid="{31A08BC2-4748-48B6-ABB5-80720D1BC177}"/>
    <hyperlink ref="F10" location="'Details 04 Mar 2026'!A1" display="details" xr:uid="{937EDC22-134B-470F-B275-42D19DE4C2F1}"/>
    <hyperlink ref="F11" location="'Details 05 Mar 2026'!A1" display="details" xr:uid="{A7916AB4-231C-4B99-ABCB-BD1C90458D5D}"/>
    <hyperlink ref="F12" location="'Details 06 Mar 2026'!A1" display="details" xr:uid="{F01B2809-EF4E-4C0B-8E6D-34A4039A0200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46083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46083</v>
      </c>
      <c r="B5" s="49">
        <v>499180</v>
      </c>
      <c r="C5" s="50">
        <v>33.529178999999999</v>
      </c>
      <c r="D5" s="51" t="s">
        <v>19</v>
      </c>
      <c r="E5" s="51" t="s">
        <v>20</v>
      </c>
      <c r="F5" s="28"/>
    </row>
    <row r="6" spans="1:6" ht="20.100000000000001" customHeight="1">
      <c r="A6" s="52">
        <v>46083</v>
      </c>
      <c r="B6" s="53">
        <v>323187</v>
      </c>
      <c r="C6" s="54">
        <v>33.504896000000002</v>
      </c>
      <c r="D6" s="55" t="s">
        <v>19</v>
      </c>
      <c r="E6" s="55" t="s">
        <v>21</v>
      </c>
      <c r="F6" s="28"/>
    </row>
    <row r="7" spans="1:6" ht="20.100000000000001" customHeight="1">
      <c r="A7" s="52">
        <v>46083</v>
      </c>
      <c r="B7" s="53">
        <v>67500</v>
      </c>
      <c r="C7" s="54">
        <v>33.508175999999999</v>
      </c>
      <c r="D7" s="55" t="s">
        <v>19</v>
      </c>
      <c r="E7" s="55" t="s">
        <v>25</v>
      </c>
      <c r="F7" s="28"/>
    </row>
    <row r="8" spans="1:6" ht="20.100000000000001" customHeight="1">
      <c r="A8" s="61">
        <v>46083</v>
      </c>
      <c r="B8" s="62">
        <v>35000</v>
      </c>
      <c r="C8" s="63">
        <v>33.505892000000003</v>
      </c>
      <c r="D8" s="55" t="s">
        <v>19</v>
      </c>
      <c r="E8" s="55" t="s">
        <v>26</v>
      </c>
      <c r="F8" s="28"/>
    </row>
    <row r="9" spans="1:6" ht="21.6" customHeight="1" thickBot="1">
      <c r="A9" s="31"/>
      <c r="B9" s="31">
        <f>SUM(B5:B8)</f>
        <v>924867</v>
      </c>
      <c r="C9" s="32">
        <f>SUMPRODUCT(B5:B8,C5:C8)/B9</f>
        <v>33.518279381545668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46084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46084</v>
      </c>
      <c r="B5" s="49">
        <v>578433</v>
      </c>
      <c r="C5" s="50">
        <v>31.883676999999999</v>
      </c>
      <c r="D5" s="51" t="s">
        <v>19</v>
      </c>
      <c r="E5" s="51" t="s">
        <v>20</v>
      </c>
      <c r="F5" s="28"/>
    </row>
    <row r="6" spans="1:6" ht="20.100000000000001" customHeight="1">
      <c r="A6" s="52">
        <v>46084</v>
      </c>
      <c r="B6" s="53">
        <v>384000</v>
      </c>
      <c r="C6" s="54">
        <v>31.805989</v>
      </c>
      <c r="D6" s="55" t="s">
        <v>19</v>
      </c>
      <c r="E6" s="55" t="s">
        <v>21</v>
      </c>
      <c r="F6" s="28"/>
    </row>
    <row r="7" spans="1:6" ht="20.100000000000001" customHeight="1">
      <c r="A7" s="52">
        <v>46084</v>
      </c>
      <c r="B7" s="53">
        <v>65000</v>
      </c>
      <c r="C7" s="54">
        <v>31.867805000000001</v>
      </c>
      <c r="D7" s="55" t="s">
        <v>19</v>
      </c>
      <c r="E7" s="55" t="s">
        <v>25</v>
      </c>
      <c r="F7" s="28"/>
    </row>
    <row r="8" spans="1:6" ht="20.100000000000001" customHeight="1">
      <c r="A8" s="61">
        <v>46084</v>
      </c>
      <c r="B8" s="62">
        <v>40000</v>
      </c>
      <c r="C8" s="63">
        <v>31.81185</v>
      </c>
      <c r="D8" s="64" t="s">
        <v>19</v>
      </c>
      <c r="E8" s="64" t="s">
        <v>26</v>
      </c>
      <c r="F8" s="28"/>
    </row>
    <row r="9" spans="1:6" ht="21.6" customHeight="1" thickBot="1">
      <c r="A9" s="31"/>
      <c r="B9" s="31">
        <f>SUM(B5:B8)</f>
        <v>1067433</v>
      </c>
      <c r="C9" s="32">
        <f>SUMPRODUCT(B5:B8,C5:C8)/B9</f>
        <v>31.852071314209883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27B1-285D-4EEE-B486-E4B62B37A185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46085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46085</v>
      </c>
      <c r="B5" s="49">
        <v>575465</v>
      </c>
      <c r="C5" s="50">
        <v>31.968499999999999</v>
      </c>
      <c r="D5" s="51" t="s">
        <v>19</v>
      </c>
      <c r="E5" s="51" t="s">
        <v>20</v>
      </c>
      <c r="F5" s="28"/>
    </row>
    <row r="6" spans="1:6" ht="20.100000000000001" customHeight="1">
      <c r="A6" s="52">
        <v>46085</v>
      </c>
      <c r="B6" s="53">
        <v>377614</v>
      </c>
      <c r="C6" s="54">
        <v>31.977941999999999</v>
      </c>
      <c r="D6" s="55" t="s">
        <v>19</v>
      </c>
      <c r="E6" s="55" t="s">
        <v>21</v>
      </c>
      <c r="F6" s="28"/>
    </row>
    <row r="7" spans="1:6" ht="20.100000000000001" customHeight="1">
      <c r="A7" s="52">
        <v>46085</v>
      </c>
      <c r="B7" s="53">
        <v>49424</v>
      </c>
      <c r="C7" s="54">
        <v>31.969721</v>
      </c>
      <c r="D7" s="55" t="s">
        <v>19</v>
      </c>
      <c r="E7" s="55" t="s">
        <v>25</v>
      </c>
      <c r="F7" s="28"/>
    </row>
    <row r="8" spans="1:6" ht="20.100000000000001" customHeight="1">
      <c r="A8" s="61">
        <v>46085</v>
      </c>
      <c r="B8" s="62">
        <v>29653</v>
      </c>
      <c r="C8" s="63">
        <v>31.962931999999999</v>
      </c>
      <c r="D8" s="64" t="s">
        <v>19</v>
      </c>
      <c r="E8" s="64" t="s">
        <v>26</v>
      </c>
      <c r="F8" s="28"/>
    </row>
    <row r="9" spans="1:6" ht="21.6" customHeight="1" thickBot="1">
      <c r="A9" s="31"/>
      <c r="B9" s="31">
        <f>SUM(B5:B8)</f>
        <v>1032156</v>
      </c>
      <c r="C9" s="32">
        <f>SUMPRODUCT(B5:B8,C5:C8)/B9</f>
        <v>31.971852855758236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8A79-0564-4791-B9A1-709F9DECC9B8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46086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46086</v>
      </c>
      <c r="B5" s="49">
        <v>539041</v>
      </c>
      <c r="C5" s="50">
        <v>31.856300999999998</v>
      </c>
      <c r="D5" s="51" t="s">
        <v>19</v>
      </c>
      <c r="E5" s="51" t="s">
        <v>20</v>
      </c>
      <c r="F5" s="28"/>
    </row>
    <row r="6" spans="1:6" ht="20.100000000000001" customHeight="1">
      <c r="A6" s="52">
        <v>46086</v>
      </c>
      <c r="B6" s="53">
        <v>414341</v>
      </c>
      <c r="C6" s="54">
        <v>31.785709000000001</v>
      </c>
      <c r="D6" s="55" t="s">
        <v>19</v>
      </c>
      <c r="E6" s="55" t="s">
        <v>21</v>
      </c>
      <c r="F6" s="28"/>
    </row>
    <row r="7" spans="1:6" ht="20.100000000000001" customHeight="1">
      <c r="A7" s="52">
        <v>46086</v>
      </c>
      <c r="B7" s="53">
        <v>62000</v>
      </c>
      <c r="C7" s="54">
        <v>31.805726</v>
      </c>
      <c r="D7" s="55" t="s">
        <v>19</v>
      </c>
      <c r="E7" s="55" t="s">
        <v>25</v>
      </c>
      <c r="F7" s="28"/>
    </row>
    <row r="8" spans="1:6" ht="20.100000000000001" customHeight="1">
      <c r="A8" s="61">
        <v>46086</v>
      </c>
      <c r="B8" s="62">
        <v>53000</v>
      </c>
      <c r="C8" s="63">
        <v>31.813078999999998</v>
      </c>
      <c r="D8" s="64" t="s">
        <v>19</v>
      </c>
      <c r="E8" s="64" t="s">
        <v>26</v>
      </c>
      <c r="F8" s="28"/>
    </row>
    <row r="9" spans="1:6" ht="21.6" customHeight="1" thickBot="1">
      <c r="A9" s="31"/>
      <c r="B9" s="31">
        <f>SUM(B5:B8)</f>
        <v>1068382</v>
      </c>
      <c r="C9" s="32">
        <f>SUMPRODUCT(B5:B8,C5:C8)/B9</f>
        <v>31.823844841180399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B510-2623-4F0D-B203-621ACE18C5E5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46087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48">
        <v>46087</v>
      </c>
      <c r="B5" s="49">
        <v>572295</v>
      </c>
      <c r="C5" s="50">
        <v>30.888393000000001</v>
      </c>
      <c r="D5" s="51" t="s">
        <v>19</v>
      </c>
      <c r="E5" s="51" t="s">
        <v>20</v>
      </c>
      <c r="F5" s="28"/>
    </row>
    <row r="6" spans="1:6" ht="20.100000000000001" customHeight="1">
      <c r="A6" s="52">
        <v>46087</v>
      </c>
      <c r="B6" s="53">
        <v>419787</v>
      </c>
      <c r="C6" s="54">
        <v>30.861704</v>
      </c>
      <c r="D6" s="55" t="s">
        <v>19</v>
      </c>
      <c r="E6" s="55" t="s">
        <v>21</v>
      </c>
      <c r="F6" s="28"/>
    </row>
    <row r="7" spans="1:6" ht="20.100000000000001" customHeight="1">
      <c r="A7" s="52">
        <v>46087</v>
      </c>
      <c r="B7" s="53">
        <v>65000</v>
      </c>
      <c r="C7" s="54">
        <v>30.906592</v>
      </c>
      <c r="D7" s="55" t="s">
        <v>19</v>
      </c>
      <c r="E7" s="55" t="s">
        <v>25</v>
      </c>
      <c r="F7" s="28"/>
    </row>
    <row r="8" spans="1:6" ht="20.100000000000001" customHeight="1">
      <c r="A8" s="61">
        <v>46087</v>
      </c>
      <c r="B8" s="62">
        <v>44000</v>
      </c>
      <c r="C8" s="63">
        <v>30.873525000000001</v>
      </c>
      <c r="D8" s="64" t="s">
        <v>19</v>
      </c>
      <c r="E8" s="64" t="s">
        <v>26</v>
      </c>
      <c r="F8" s="28"/>
    </row>
    <row r="9" spans="1:6" ht="21.6" customHeight="1" thickBot="1">
      <c r="A9" s="31"/>
      <c r="B9" s="31">
        <f>SUM(B5:B8)</f>
        <v>1101082</v>
      </c>
      <c r="C9" s="32">
        <f>SUMPRODUCT(B5:B8,C5:C8)/B9</f>
        <v>30.878698034281733</v>
      </c>
      <c r="D9" s="31"/>
      <c r="E9" s="31" t="s">
        <v>24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02 Mar 2026</vt:lpstr>
      <vt:lpstr>Details 03 Mar 2026</vt:lpstr>
      <vt:lpstr>Details 04 Mar 2026</vt:lpstr>
      <vt:lpstr>Details 05 Mar 2026</vt:lpstr>
      <vt:lpstr>Details 06 Mar 2026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2026-03-09T08:25:51Z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